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kt\PV_ETO\Elektrisüsteemi kuukokkuvõtted\"/>
    </mc:Choice>
  </mc:AlternateContent>
  <bookViews>
    <workbookView xWindow="0" yWindow="0" windowWidth="38400" windowHeight="17730"/>
  </bookViews>
  <sheets>
    <sheet name="Monthly" sheetId="1" r:id="rId1"/>
    <sheet name="Quarterly" sheetId="18" r:id="rId2"/>
    <sheet name="Yearly" sheetId="19" r:id="rId3"/>
  </sheets>
  <calcPr calcId="162913"/>
</workbook>
</file>

<file path=xl/calcChain.xml><?xml version="1.0" encoding="utf-8"?>
<calcChain xmlns="http://schemas.openxmlformats.org/spreadsheetml/2006/main">
  <c r="P14" i="18" l="1"/>
  <c r="P12" i="18"/>
  <c r="P11" i="18"/>
  <c r="P21" i="18" s="1"/>
  <c r="P9" i="18"/>
  <c r="P8" i="18"/>
  <c r="P22" i="18" s="1"/>
  <c r="P7" i="18"/>
  <c r="P6" i="18"/>
  <c r="P5" i="18"/>
  <c r="P4" i="18"/>
  <c r="AV20" i="1" l="1"/>
  <c r="AW20" i="1"/>
  <c r="AX20" i="1"/>
  <c r="AP21" i="1"/>
  <c r="AQ21" i="1"/>
  <c r="AR21" i="1"/>
  <c r="AS21" i="1"/>
  <c r="AT21" i="1"/>
  <c r="AU21" i="1"/>
  <c r="AV21" i="1"/>
  <c r="AW21" i="1"/>
  <c r="AX21" i="1"/>
  <c r="AP22" i="1"/>
  <c r="AQ22" i="1"/>
  <c r="AR22" i="1"/>
  <c r="AS22" i="1"/>
  <c r="AT22" i="1"/>
  <c r="AU22" i="1"/>
  <c r="AV22" i="1"/>
  <c r="AW22" i="1"/>
  <c r="AX22" i="1"/>
  <c r="AP23" i="1"/>
  <c r="AQ23" i="1"/>
  <c r="AR23" i="1"/>
  <c r="AS23" i="1"/>
  <c r="AT23" i="1"/>
  <c r="AU23" i="1"/>
  <c r="AV23" i="1"/>
  <c r="AW23" i="1"/>
  <c r="AX23" i="1"/>
  <c r="O14" i="18" l="1"/>
  <c r="O12" i="18"/>
  <c r="O11" i="18"/>
  <c r="O21" i="18" s="1"/>
  <c r="O9" i="18"/>
  <c r="O8" i="18"/>
  <c r="O22" i="18" s="1"/>
  <c r="O7" i="18"/>
  <c r="O6" i="18"/>
  <c r="O5" i="18"/>
  <c r="O4" i="18"/>
  <c r="AO21" i="1" l="1"/>
  <c r="AO22" i="1"/>
  <c r="AO23" i="1"/>
  <c r="AM21" i="1" l="1"/>
  <c r="AN21" i="1"/>
  <c r="AM22" i="1"/>
  <c r="AN22" i="1"/>
  <c r="AM23" i="1"/>
  <c r="AN23" i="1"/>
  <c r="AM13" i="1"/>
  <c r="AN13" i="1"/>
  <c r="AN10" i="1" s="1"/>
  <c r="AO13" i="1"/>
  <c r="AO10" i="1" s="1"/>
  <c r="AP13" i="1"/>
  <c r="AQ13" i="1"/>
  <c r="AQ10" i="1" s="1"/>
  <c r="AR13" i="1"/>
  <c r="AR10" i="1" s="1"/>
  <c r="AS13" i="1"/>
  <c r="AS10" i="1" s="1"/>
  <c r="AT13" i="1"/>
  <c r="AT10" i="1" s="1"/>
  <c r="AU13" i="1"/>
  <c r="AU10" i="1" s="1"/>
  <c r="AV13" i="1"/>
  <c r="AV10" i="1" s="1"/>
  <c r="AW13" i="1"/>
  <c r="AX13" i="1"/>
  <c r="AP10" i="1"/>
  <c r="AW10" i="1"/>
  <c r="AX10" i="1"/>
  <c r="AV2" i="1"/>
  <c r="AX2" i="1"/>
  <c r="AM3" i="1"/>
  <c r="AN3" i="1"/>
  <c r="AN20" i="1" s="1"/>
  <c r="AO3" i="1"/>
  <c r="AP3" i="1"/>
  <c r="AQ3" i="1"/>
  <c r="AQ20" i="1" s="1"/>
  <c r="AR3" i="1"/>
  <c r="AS3" i="1"/>
  <c r="AT3" i="1"/>
  <c r="AU3" i="1"/>
  <c r="AV3" i="1"/>
  <c r="AW3" i="1"/>
  <c r="AW2" i="1" s="1"/>
  <c r="AX3" i="1"/>
  <c r="AU2" i="1" l="1"/>
  <c r="AU20" i="1"/>
  <c r="AT2" i="1"/>
  <c r="AT20" i="1"/>
  <c r="AS2" i="1"/>
  <c r="AS20" i="1"/>
  <c r="P10" i="18"/>
  <c r="P13" i="18"/>
  <c r="AR2" i="1"/>
  <c r="AR20" i="1"/>
  <c r="AP20" i="1"/>
  <c r="P3" i="18"/>
  <c r="P20" i="18" s="1"/>
  <c r="AQ2" i="1"/>
  <c r="AM10" i="1"/>
  <c r="O10" i="18" s="1"/>
  <c r="O13" i="18"/>
  <c r="AO2" i="1"/>
  <c r="AO20" i="1"/>
  <c r="AM2" i="1"/>
  <c r="O3" i="18"/>
  <c r="O20" i="18" s="1"/>
  <c r="AP2" i="1"/>
  <c r="AN2" i="1"/>
  <c r="AM20" i="1"/>
  <c r="AL21" i="1"/>
  <c r="AL22" i="1"/>
  <c r="AL23" i="1"/>
  <c r="P2" i="18" l="1"/>
  <c r="O2" i="18"/>
  <c r="AK23" i="1"/>
  <c r="AK22" i="1"/>
  <c r="AK21" i="1"/>
  <c r="AJ21" i="1" l="1"/>
  <c r="AJ22" i="1"/>
  <c r="AJ23" i="1"/>
  <c r="AI21" i="1" l="1"/>
  <c r="AI22" i="1"/>
  <c r="AI23" i="1"/>
  <c r="AH21" i="1" l="1"/>
  <c r="AH22" i="1"/>
  <c r="AH23" i="1"/>
  <c r="AG21" i="1" l="1"/>
  <c r="AG22" i="1"/>
  <c r="AG23" i="1"/>
  <c r="AF21" i="1" l="1"/>
  <c r="AF22" i="1"/>
  <c r="AF23" i="1"/>
  <c r="AE23" i="1" l="1"/>
  <c r="AE22" i="1"/>
  <c r="AE21" i="1"/>
  <c r="AD21" i="1" l="1"/>
  <c r="AD22" i="1"/>
  <c r="AD23" i="1"/>
  <c r="AC21" i="1" l="1"/>
  <c r="AC22" i="1"/>
  <c r="AC23" i="1"/>
  <c r="AB21" i="1" l="1"/>
  <c r="AB22" i="1"/>
  <c r="AB23" i="1"/>
  <c r="O23" i="1" l="1"/>
  <c r="P23" i="1"/>
  <c r="Q23" i="1"/>
  <c r="R23" i="1"/>
  <c r="S23" i="1"/>
  <c r="T23" i="1"/>
  <c r="U23" i="1"/>
  <c r="V23" i="1"/>
  <c r="W23" i="1"/>
  <c r="X23" i="1"/>
  <c r="Y23" i="1"/>
  <c r="Z23" i="1"/>
  <c r="AA23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D13" i="1" l="1"/>
  <c r="D10" i="1" s="1"/>
  <c r="E13" i="1"/>
  <c r="E10" i="1" s="1"/>
  <c r="F13" i="1"/>
  <c r="F10" i="1" s="1"/>
  <c r="G13" i="1"/>
  <c r="G10" i="1" s="1"/>
  <c r="H13" i="1"/>
  <c r="H10" i="1" s="1"/>
  <c r="I13" i="1"/>
  <c r="I10" i="1" s="1"/>
  <c r="J13" i="1"/>
  <c r="J10" i="1" s="1"/>
  <c r="K13" i="1"/>
  <c r="K10" i="1" s="1"/>
  <c r="L13" i="1"/>
  <c r="L10" i="1" s="1"/>
  <c r="M13" i="1"/>
  <c r="M10" i="1" s="1"/>
  <c r="N13" i="1"/>
  <c r="N10" i="1" s="1"/>
  <c r="O13" i="1"/>
  <c r="O10" i="1" s="1"/>
  <c r="P13" i="1"/>
  <c r="P10" i="1" s="1"/>
  <c r="Q13" i="1"/>
  <c r="Q10" i="1" s="1"/>
  <c r="R13" i="1"/>
  <c r="R10" i="1" s="1"/>
  <c r="S13" i="1"/>
  <c r="S10" i="1" s="1"/>
  <c r="T13" i="1"/>
  <c r="T10" i="1" s="1"/>
  <c r="U13" i="1"/>
  <c r="U10" i="1" s="1"/>
  <c r="V13" i="1"/>
  <c r="V10" i="1" s="1"/>
  <c r="W13" i="1"/>
  <c r="W10" i="1" s="1"/>
  <c r="X13" i="1"/>
  <c r="X10" i="1" s="1"/>
  <c r="Y13" i="1"/>
  <c r="Y10" i="1" s="1"/>
  <c r="Z13" i="1"/>
  <c r="Z10" i="1" s="1"/>
  <c r="AA13" i="1"/>
  <c r="AA10" i="1" s="1"/>
  <c r="AB13" i="1"/>
  <c r="AB10" i="1" s="1"/>
  <c r="AC13" i="1"/>
  <c r="AC10" i="1" s="1"/>
  <c r="AD13" i="1"/>
  <c r="AD10" i="1" s="1"/>
  <c r="AE13" i="1"/>
  <c r="AE10" i="1" s="1"/>
  <c r="AF13" i="1"/>
  <c r="AF10" i="1" s="1"/>
  <c r="AG13" i="1"/>
  <c r="AG10" i="1" s="1"/>
  <c r="AH13" i="1"/>
  <c r="AH10" i="1" s="1"/>
  <c r="AI13" i="1"/>
  <c r="AI10" i="1" s="1"/>
  <c r="AJ13" i="1"/>
  <c r="AJ10" i="1" s="1"/>
  <c r="AK13" i="1"/>
  <c r="AK10" i="1" s="1"/>
  <c r="AL13" i="1"/>
  <c r="AL10" i="1" s="1"/>
  <c r="C13" i="1"/>
  <c r="C10" i="1" s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N2" i="1" s="1"/>
  <c r="M3" i="1"/>
  <c r="M2" i="1" s="1"/>
  <c r="L3" i="1"/>
  <c r="L2" i="1" s="1"/>
  <c r="K3" i="1"/>
  <c r="K2" i="1" s="1"/>
  <c r="J3" i="1"/>
  <c r="J2" i="1" s="1"/>
  <c r="I3" i="1"/>
  <c r="I2" i="1" s="1"/>
  <c r="H3" i="1"/>
  <c r="H2" i="1" s="1"/>
  <c r="G3" i="1"/>
  <c r="G2" i="1" s="1"/>
  <c r="F3" i="1"/>
  <c r="F2" i="1" s="1"/>
  <c r="E3" i="1"/>
  <c r="E2" i="1" s="1"/>
  <c r="D3" i="1"/>
  <c r="D2" i="1" s="1"/>
  <c r="C3" i="1"/>
  <c r="C2" i="1" s="1"/>
  <c r="AL2" i="1" l="1"/>
  <c r="AL20" i="1"/>
  <c r="AK2" i="1"/>
  <c r="AK20" i="1"/>
  <c r="Q2" i="1"/>
  <c r="Q20" i="1"/>
  <c r="U2" i="1"/>
  <c r="U20" i="1"/>
  <c r="Y2" i="1"/>
  <c r="Y20" i="1"/>
  <c r="R2" i="1"/>
  <c r="R20" i="1"/>
  <c r="V2" i="1"/>
  <c r="V20" i="1"/>
  <c r="Z2" i="1"/>
  <c r="Z20" i="1"/>
  <c r="O2" i="1"/>
  <c r="O20" i="1"/>
  <c r="S2" i="1"/>
  <c r="S20" i="1"/>
  <c r="W2" i="1"/>
  <c r="W20" i="1"/>
  <c r="P2" i="1"/>
  <c r="P20" i="1"/>
  <c r="T2" i="1"/>
  <c r="T20" i="1"/>
  <c r="X2" i="1"/>
  <c r="X20" i="1"/>
  <c r="AJ2" i="1"/>
  <c r="AJ20" i="1"/>
  <c r="AI2" i="1"/>
  <c r="AI20" i="1"/>
  <c r="AH2" i="1"/>
  <c r="AH20" i="1"/>
  <c r="AG2" i="1"/>
  <c r="AG20" i="1"/>
  <c r="AF2" i="1"/>
  <c r="AF20" i="1"/>
  <c r="AE2" i="1"/>
  <c r="AE20" i="1"/>
  <c r="AD2" i="1"/>
  <c r="AD20" i="1"/>
  <c r="AC2" i="1"/>
  <c r="AC20" i="1"/>
  <c r="AA2" i="1"/>
  <c r="AA20" i="1"/>
  <c r="AB2" i="1"/>
  <c r="AB20" i="1"/>
  <c r="E14" i="19"/>
  <c r="D14" i="19"/>
  <c r="C14" i="19"/>
  <c r="E13" i="19"/>
  <c r="D13" i="19"/>
  <c r="C13" i="19"/>
  <c r="E12" i="19"/>
  <c r="D12" i="19"/>
  <c r="C12" i="19"/>
  <c r="E11" i="19"/>
  <c r="D11" i="19"/>
  <c r="C11" i="19"/>
  <c r="E10" i="19"/>
  <c r="D10" i="19"/>
  <c r="C10" i="19"/>
  <c r="E9" i="19"/>
  <c r="D9" i="19"/>
  <c r="C9" i="19"/>
  <c r="E8" i="19"/>
  <c r="D8" i="19"/>
  <c r="C8" i="19"/>
  <c r="E7" i="19"/>
  <c r="D7" i="19"/>
  <c r="C7" i="19"/>
  <c r="E6" i="19"/>
  <c r="D6" i="19"/>
  <c r="C6" i="19"/>
  <c r="E5" i="19"/>
  <c r="D5" i="19"/>
  <c r="C5" i="19"/>
  <c r="E4" i="19"/>
  <c r="D4" i="19"/>
  <c r="C4" i="19"/>
  <c r="E3" i="19"/>
  <c r="D3" i="19"/>
  <c r="C3" i="19"/>
  <c r="C2" i="19"/>
  <c r="N14" i="18"/>
  <c r="M14" i="18"/>
  <c r="L14" i="18"/>
  <c r="K14" i="18"/>
  <c r="J14" i="18"/>
  <c r="N13" i="18"/>
  <c r="M13" i="18"/>
  <c r="L13" i="18"/>
  <c r="K13" i="18"/>
  <c r="J13" i="18"/>
  <c r="N12" i="18"/>
  <c r="M12" i="18"/>
  <c r="L12" i="18"/>
  <c r="K12" i="18"/>
  <c r="J12" i="18"/>
  <c r="N11" i="18"/>
  <c r="N21" i="18" s="1"/>
  <c r="M11" i="18"/>
  <c r="M21" i="18" s="1"/>
  <c r="L11" i="18"/>
  <c r="K11" i="18"/>
  <c r="K21" i="18" s="1"/>
  <c r="J11" i="18"/>
  <c r="N10" i="18"/>
  <c r="M10" i="18"/>
  <c r="L10" i="18"/>
  <c r="K10" i="18"/>
  <c r="J10" i="18"/>
  <c r="N9" i="18"/>
  <c r="M9" i="18"/>
  <c r="L9" i="18"/>
  <c r="K9" i="18"/>
  <c r="J9" i="18"/>
  <c r="N8" i="18"/>
  <c r="M8" i="18"/>
  <c r="M22" i="18" s="1"/>
  <c r="L8" i="18"/>
  <c r="L22" i="18" s="1"/>
  <c r="K8" i="18"/>
  <c r="J8" i="18"/>
  <c r="N7" i="18"/>
  <c r="M7" i="18"/>
  <c r="L7" i="18"/>
  <c r="K7" i="18"/>
  <c r="J7" i="18"/>
  <c r="N6" i="18"/>
  <c r="M6" i="18"/>
  <c r="L6" i="18"/>
  <c r="K6" i="18"/>
  <c r="J6" i="18"/>
  <c r="N5" i="18"/>
  <c r="M5" i="18"/>
  <c r="L5" i="18"/>
  <c r="K5" i="18"/>
  <c r="J5" i="18"/>
  <c r="N4" i="18"/>
  <c r="M4" i="18"/>
  <c r="L4" i="18"/>
  <c r="K4" i="18"/>
  <c r="J4" i="18"/>
  <c r="N3" i="18"/>
  <c r="N20" i="18" s="1"/>
  <c r="M3" i="18"/>
  <c r="M20" i="18" s="1"/>
  <c r="L3" i="18"/>
  <c r="K3" i="18"/>
  <c r="K20" i="18" s="1"/>
  <c r="J3" i="18"/>
  <c r="I14" i="18"/>
  <c r="H14" i="18"/>
  <c r="G14" i="18"/>
  <c r="I13" i="18"/>
  <c r="H13" i="18"/>
  <c r="G13" i="18"/>
  <c r="I12" i="18"/>
  <c r="H12" i="18"/>
  <c r="G12" i="18"/>
  <c r="I11" i="18"/>
  <c r="H11" i="18"/>
  <c r="G11" i="18"/>
  <c r="I10" i="18"/>
  <c r="H10" i="18"/>
  <c r="G10" i="18"/>
  <c r="I9" i="18"/>
  <c r="H9" i="18"/>
  <c r="G9" i="18"/>
  <c r="I8" i="18"/>
  <c r="H8" i="18"/>
  <c r="G8" i="18"/>
  <c r="I7" i="18"/>
  <c r="H7" i="18"/>
  <c r="G7" i="18"/>
  <c r="I6" i="18"/>
  <c r="H6" i="18"/>
  <c r="G6" i="18"/>
  <c r="I5" i="18"/>
  <c r="H5" i="18"/>
  <c r="G5" i="18"/>
  <c r="I4" i="18"/>
  <c r="H4" i="18"/>
  <c r="G4" i="18"/>
  <c r="I3" i="18"/>
  <c r="H3" i="18"/>
  <c r="G3" i="18"/>
  <c r="F14" i="18"/>
  <c r="E14" i="18"/>
  <c r="D14" i="18"/>
  <c r="F13" i="18"/>
  <c r="E13" i="18"/>
  <c r="D13" i="18"/>
  <c r="F12" i="18"/>
  <c r="E12" i="18"/>
  <c r="D12" i="18"/>
  <c r="F11" i="18"/>
  <c r="E11" i="18"/>
  <c r="D11" i="18"/>
  <c r="F10" i="18"/>
  <c r="E10" i="18"/>
  <c r="D10" i="18"/>
  <c r="F9" i="18"/>
  <c r="E9" i="18"/>
  <c r="D9" i="18"/>
  <c r="F8" i="18"/>
  <c r="E8" i="18"/>
  <c r="D8" i="18"/>
  <c r="F7" i="18"/>
  <c r="E7" i="18"/>
  <c r="D7" i="18"/>
  <c r="F6" i="18"/>
  <c r="E6" i="18"/>
  <c r="D6" i="18"/>
  <c r="F5" i="18"/>
  <c r="E5" i="18"/>
  <c r="D5" i="18"/>
  <c r="F4" i="18"/>
  <c r="E4" i="18"/>
  <c r="D4" i="18"/>
  <c r="F3" i="18"/>
  <c r="E3" i="18"/>
  <c r="D3" i="18"/>
  <c r="F2" i="18"/>
  <c r="E2" i="18"/>
  <c r="D2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L20" i="18" l="1"/>
  <c r="K22" i="18"/>
  <c r="L21" i="18"/>
  <c r="N22" i="18"/>
  <c r="G2" i="18"/>
  <c r="N2" i="18"/>
  <c r="J2" i="18"/>
  <c r="I2" i="18"/>
  <c r="H2" i="18"/>
  <c r="D2" i="19"/>
  <c r="D22" i="19"/>
  <c r="E20" i="19"/>
  <c r="E21" i="19"/>
  <c r="D20" i="19"/>
  <c r="E22" i="19"/>
  <c r="D21" i="19"/>
  <c r="I20" i="18"/>
  <c r="I21" i="18"/>
  <c r="E2" i="19"/>
  <c r="L2" i="18"/>
  <c r="M2" i="18"/>
  <c r="K2" i="18"/>
  <c r="G22" i="18"/>
  <c r="G20" i="18"/>
  <c r="H22" i="18"/>
  <c r="G21" i="18"/>
  <c r="J20" i="18"/>
  <c r="J21" i="18"/>
  <c r="H20" i="18"/>
  <c r="I22" i="18"/>
  <c r="H21" i="18"/>
  <c r="J22" i="18"/>
</calcChain>
</file>

<file path=xl/sharedStrings.xml><?xml version="1.0" encoding="utf-8"?>
<sst xmlns="http://schemas.openxmlformats.org/spreadsheetml/2006/main" count="81" uniqueCount="36">
  <si>
    <t>2016</t>
  </si>
  <si>
    <t>2017</t>
  </si>
  <si>
    <t>2018</t>
  </si>
  <si>
    <t>2017-Q4</t>
  </si>
  <si>
    <t>2017-Q1</t>
  </si>
  <si>
    <t>2017-Q2</t>
  </si>
  <si>
    <t>2018-Q1</t>
  </si>
  <si>
    <t>2018-Q2</t>
  </si>
  <si>
    <t>2016-Q1</t>
  </si>
  <si>
    <t>2016-Q2</t>
  </si>
  <si>
    <t>2016-Q3</t>
  </si>
  <si>
    <t>2016-Q4</t>
  </si>
  <si>
    <t>2017-Q3</t>
  </si>
  <si>
    <t>2018-Q3</t>
  </si>
  <si>
    <t>2018-Q4</t>
  </si>
  <si>
    <t>Ülekandevõrku sisenenud gaas kokku</t>
  </si>
  <si>
    <t>Ülekandevõrku piiripunktidest sisenenud gaas (ilma transiidita)</t>
  </si>
  <si>
    <t>Karksi GMJ</t>
  </si>
  <si>
    <t>Värska GMJ</t>
  </si>
  <si>
    <t>Narva GMJ</t>
  </si>
  <si>
    <t>Misso GMJ</t>
  </si>
  <si>
    <t>Transiit</t>
  </si>
  <si>
    <t>Tootmine</t>
  </si>
  <si>
    <t>Ülekandevõrgust väljunud  gaas kokku</t>
  </si>
  <si>
    <t>Sisemaine ülekandeteenus</t>
  </si>
  <si>
    <t>Kaod ülekandevõrgus</t>
  </si>
  <si>
    <t>Võrgust väljastatud tööde käigus</t>
  </si>
  <si>
    <t>Mahuvaru muutus</t>
  </si>
  <si>
    <t>Eesti gaasibilanss, MWh</t>
  </si>
  <si>
    <t>Mahuvaru perioodi lõpus</t>
  </si>
  <si>
    <t>Maagaasi import</t>
  </si>
  <si>
    <t>Siseriiklik ülekandeteenus</t>
  </si>
  <si>
    <t>Ööpäevane MIN võrku sisenenud gaas</t>
  </si>
  <si>
    <t>Ööpäevane MAX võrku sisenenud gaas</t>
  </si>
  <si>
    <t>2019-Q1</t>
  </si>
  <si>
    <t>2019-Q2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</si>
</sst>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  <numFmt numFmtId="167" formatCode="yyyy\-mm"/>
  </numFmts>
  <fonts count="8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35" borderId="11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4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2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49" fillId="0" borderId="16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56" fillId="33" borderId="11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58" fillId="0" borderId="18" applyNumberFormat="0" applyFill="0" applyAlignment="0" applyProtection="0"/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20" fillId="39" borderId="19" applyNumberFormat="0" applyFont="0" applyAlignment="0" applyProtection="0"/>
    <xf numFmtId="0" fontId="71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6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3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74" fillId="43" borderId="20" applyNumberFormat="0" applyAlignment="0" applyProtection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2" applyNumberFormat="0" applyFill="0" applyAlignment="0" applyProtection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83" fillId="0" borderId="21" applyNumberFormat="0" applyFill="0" applyAlignment="0" applyProtection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19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167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8" fillId="58" borderId="0" xfId="0" applyFont="1" applyFill="1"/>
    <xf numFmtId="0" fontId="18" fillId="58" borderId="0" xfId="0" applyFont="1" applyFill="1" applyAlignment="1">
      <alignment horizontal="left"/>
    </xf>
    <xf numFmtId="3" fontId="18" fillId="58" borderId="0" xfId="0" applyNumberFormat="1" applyFont="1" applyFill="1" applyAlignment="1">
      <alignment horizontal="center"/>
    </xf>
    <xf numFmtId="0" fontId="16" fillId="58" borderId="0" xfId="0" applyFont="1" applyFill="1"/>
    <xf numFmtId="0" fontId="0" fillId="0" borderId="0" xfId="0" applyFont="1" applyFill="1"/>
    <xf numFmtId="2" fontId="18" fillId="0" borderId="0" xfId="1" applyNumberFormat="1" applyFont="1" applyFill="1" applyAlignment="1">
      <alignment horizontal="center"/>
    </xf>
    <xf numFmtId="2" fontId="19" fillId="0" borderId="0" xfId="1" applyNumberFormat="1" applyFont="1" applyFill="1"/>
    <xf numFmtId="2" fontId="19" fillId="0" borderId="0" xfId="0" applyNumberFormat="1" applyFont="1" applyFill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22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X31"/>
  <sheetViews>
    <sheetView tabSelected="1" zoomScaleNormal="100" workbookViewId="0">
      <pane xSplit="2" topLeftCell="AF1" activePane="topRight" state="frozen"/>
      <selection pane="topRight" activeCell="AY32" sqref="AY32"/>
    </sheetView>
  </sheetViews>
  <sheetFormatPr defaultRowHeight="15"/>
  <cols>
    <col min="1" max="1" width="19.140625" style="4" bestFit="1" customWidth="1"/>
    <col min="2" max="2" width="45.85546875" style="2" bestFit="1" customWidth="1"/>
    <col min="3" max="19" width="9.140625" style="5"/>
    <col min="20" max="20" width="9.7109375" style="5" bestFit="1" customWidth="1"/>
    <col min="21" max="24" width="11.42578125" style="5" bestFit="1" customWidth="1"/>
    <col min="25" max="28" width="9.7109375" style="5" bestFit="1" customWidth="1"/>
    <col min="29" max="29" width="11.42578125" style="5" bestFit="1" customWidth="1"/>
    <col min="30" max="30" width="9.7109375" style="5" bestFit="1" customWidth="1"/>
    <col min="31" max="32" width="9.7109375" style="4" bestFit="1" customWidth="1"/>
    <col min="33" max="38" width="11.42578125" style="4" bestFit="1" customWidth="1"/>
    <col min="39" max="40" width="13.42578125" style="4" bestFit="1" customWidth="1"/>
    <col min="41" max="42" width="9.7109375" style="4" bestFit="1" customWidth="1"/>
    <col min="43" max="47" width="11.42578125" style="4" bestFit="1" customWidth="1"/>
    <col min="48" max="50" width="9.7109375" style="4" bestFit="1" customWidth="1"/>
    <col min="51" max="16384" width="9.140625" style="4"/>
  </cols>
  <sheetData>
    <row r="1" spans="1:50" s="7" customFormat="1" ht="16.5" thickBot="1">
      <c r="A1" s="6"/>
      <c r="B1" s="6" t="s">
        <v>28</v>
      </c>
      <c r="C1" s="8">
        <v>42370</v>
      </c>
      <c r="D1" s="8">
        <v>42401</v>
      </c>
      <c r="E1" s="8">
        <v>42430</v>
      </c>
      <c r="F1" s="8">
        <v>42461</v>
      </c>
      <c r="G1" s="8">
        <v>42491</v>
      </c>
      <c r="H1" s="8">
        <v>42522</v>
      </c>
      <c r="I1" s="8">
        <v>42552</v>
      </c>
      <c r="J1" s="8">
        <v>42583</v>
      </c>
      <c r="K1" s="8">
        <v>42614</v>
      </c>
      <c r="L1" s="8">
        <v>42644</v>
      </c>
      <c r="M1" s="8">
        <v>42675</v>
      </c>
      <c r="N1" s="8">
        <v>42705</v>
      </c>
      <c r="O1" s="8">
        <v>42736</v>
      </c>
      <c r="P1" s="8">
        <v>42767</v>
      </c>
      <c r="Q1" s="8">
        <v>42795</v>
      </c>
      <c r="R1" s="8">
        <v>42826</v>
      </c>
      <c r="S1" s="8">
        <v>42856</v>
      </c>
      <c r="T1" s="8">
        <v>42887</v>
      </c>
      <c r="U1" s="8">
        <v>42917</v>
      </c>
      <c r="V1" s="8">
        <v>42948</v>
      </c>
      <c r="W1" s="8">
        <v>42979</v>
      </c>
      <c r="X1" s="8">
        <v>43009</v>
      </c>
      <c r="Y1" s="8">
        <v>43040</v>
      </c>
      <c r="Z1" s="8">
        <v>43070</v>
      </c>
      <c r="AA1" s="8">
        <v>43101</v>
      </c>
      <c r="AB1" s="8">
        <v>43132</v>
      </c>
      <c r="AC1" s="8">
        <v>43160</v>
      </c>
      <c r="AD1" s="8">
        <v>43191</v>
      </c>
      <c r="AE1" s="8">
        <v>43221</v>
      </c>
      <c r="AF1" s="8">
        <v>43252</v>
      </c>
      <c r="AG1" s="8">
        <v>43282</v>
      </c>
      <c r="AH1" s="8">
        <v>43313</v>
      </c>
      <c r="AI1" s="8">
        <v>43344</v>
      </c>
      <c r="AJ1" s="8">
        <v>43374</v>
      </c>
      <c r="AK1" s="8">
        <v>43405</v>
      </c>
      <c r="AL1" s="8">
        <v>43435</v>
      </c>
      <c r="AM1" s="8">
        <v>43466</v>
      </c>
      <c r="AN1" s="8">
        <v>43497</v>
      </c>
      <c r="AO1" s="8">
        <v>43525</v>
      </c>
      <c r="AP1" s="8">
        <v>43556</v>
      </c>
      <c r="AQ1" s="8">
        <v>43586</v>
      </c>
      <c r="AR1" s="8">
        <v>43617</v>
      </c>
      <c r="AS1" s="8">
        <v>43647</v>
      </c>
      <c r="AT1" s="8">
        <v>43678</v>
      </c>
      <c r="AU1" s="8">
        <v>43709</v>
      </c>
      <c r="AV1" s="8">
        <v>43739</v>
      </c>
      <c r="AW1" s="8">
        <v>43770</v>
      </c>
      <c r="AX1" s="8">
        <v>43800</v>
      </c>
    </row>
    <row r="2" spans="1:50" ht="15.75" thickTop="1">
      <c r="B2" s="2" t="s">
        <v>15</v>
      </c>
      <c r="C2" s="3">
        <f>C3+C8</f>
        <v>1293165.4454400002</v>
      </c>
      <c r="D2" s="3">
        <f t="shared" ref="D2:AL2" si="0">D3+D8</f>
        <v>1456898.01945</v>
      </c>
      <c r="E2" s="3">
        <f t="shared" si="0"/>
        <v>1508794.4652</v>
      </c>
      <c r="F2" s="3">
        <f t="shared" si="0"/>
        <v>1040320.14255</v>
      </c>
      <c r="G2" s="3">
        <f t="shared" si="0"/>
        <v>664564.11687999999</v>
      </c>
      <c r="H2" s="3">
        <f t="shared" si="0"/>
        <v>2440808.3724300005</v>
      </c>
      <c r="I2" s="3">
        <f t="shared" si="0"/>
        <v>4140272.6677899999</v>
      </c>
      <c r="J2" s="3">
        <f t="shared" si="0"/>
        <v>4768738.5167599991</v>
      </c>
      <c r="K2" s="3">
        <f t="shared" si="0"/>
        <v>4749917.5247599995</v>
      </c>
      <c r="L2" s="3">
        <f t="shared" si="0"/>
        <v>1123274.85042</v>
      </c>
      <c r="M2" s="3">
        <f t="shared" si="0"/>
        <v>630115.04423999996</v>
      </c>
      <c r="N2" s="3">
        <f t="shared" si="0"/>
        <v>651521.11881000001</v>
      </c>
      <c r="O2" s="3">
        <f t="shared" si="0"/>
        <v>746088.31384000008</v>
      </c>
      <c r="P2" s="3">
        <f t="shared" si="0"/>
        <v>689442.06407000008</v>
      </c>
      <c r="Q2" s="3">
        <f t="shared" si="0"/>
        <v>607778.40012999997</v>
      </c>
      <c r="R2" s="3">
        <f t="shared" si="0"/>
        <v>455622.84400000004</v>
      </c>
      <c r="S2" s="3">
        <f t="shared" si="0"/>
        <v>897696.48791999999</v>
      </c>
      <c r="T2" s="3">
        <f t="shared" si="0"/>
        <v>741034.46050000004</v>
      </c>
      <c r="U2" s="3">
        <f t="shared" si="0"/>
        <v>1228372.06057</v>
      </c>
      <c r="V2" s="3">
        <f t="shared" si="0"/>
        <v>2498793.0474399999</v>
      </c>
      <c r="W2" s="3">
        <f t="shared" si="0"/>
        <v>4738903.6387700001</v>
      </c>
      <c r="X2" s="3">
        <f t="shared" si="0"/>
        <v>4115839.8280500001</v>
      </c>
      <c r="Y2" s="3">
        <f t="shared" si="0"/>
        <v>742789.74271999998</v>
      </c>
      <c r="Z2" s="3">
        <f t="shared" si="0"/>
        <v>753949.26636000001</v>
      </c>
      <c r="AA2" s="3">
        <f t="shared" si="0"/>
        <v>920029.03499999992</v>
      </c>
      <c r="AB2" s="3">
        <f t="shared" si="0"/>
        <v>843773.87410999998</v>
      </c>
      <c r="AC2" s="3">
        <f t="shared" si="0"/>
        <v>1174956.1929600001</v>
      </c>
      <c r="AD2" s="3">
        <f t="shared" si="0"/>
        <v>399568.69311700005</v>
      </c>
      <c r="AE2" s="3">
        <f t="shared" si="0"/>
        <v>273451.85227999999</v>
      </c>
      <c r="AF2" s="3">
        <f t="shared" si="0"/>
        <v>677050.31893600011</v>
      </c>
      <c r="AG2" s="3">
        <f t="shared" si="0"/>
        <v>3143542.5976</v>
      </c>
      <c r="AH2" s="3">
        <f t="shared" si="0"/>
        <v>3979458.4487299998</v>
      </c>
      <c r="AI2" s="3">
        <f t="shared" si="0"/>
        <v>4407186.3826200003</v>
      </c>
      <c r="AJ2" s="3">
        <f t="shared" si="0"/>
        <v>2390306.3151400001</v>
      </c>
      <c r="AK2" s="3">
        <f t="shared" si="0"/>
        <v>1092759.9355599999</v>
      </c>
      <c r="AL2" s="3">
        <f t="shared" si="0"/>
        <v>1093463.06715</v>
      </c>
      <c r="AM2" s="3">
        <f t="shared" ref="AM2:AX2" si="1">AM3+AM8</f>
        <v>1001067.90318</v>
      </c>
      <c r="AN2" s="3">
        <f t="shared" si="1"/>
        <v>1370217.0974600001</v>
      </c>
      <c r="AO2" s="3">
        <f t="shared" si="1"/>
        <v>774831.83611999988</v>
      </c>
      <c r="AP2" s="3">
        <f t="shared" si="1"/>
        <v>357056.55415000004</v>
      </c>
      <c r="AQ2" s="3">
        <f t="shared" si="1"/>
        <v>3005666.9213399999</v>
      </c>
      <c r="AR2" s="3">
        <f t="shared" si="1"/>
        <v>3011974.0347499996</v>
      </c>
      <c r="AS2" s="3">
        <f t="shared" si="1"/>
        <v>4298818.5621600002</v>
      </c>
      <c r="AT2" s="3">
        <f t="shared" si="1"/>
        <v>3512112.9925200003</v>
      </c>
      <c r="AU2" s="3">
        <f t="shared" si="1"/>
        <v>3424373.5165000004</v>
      </c>
      <c r="AV2" s="3">
        <f t="shared" si="1"/>
        <v>0</v>
      </c>
      <c r="AW2" s="3">
        <f t="shared" si="1"/>
        <v>0</v>
      </c>
      <c r="AX2" s="3">
        <f t="shared" si="1"/>
        <v>0</v>
      </c>
    </row>
    <row r="3" spans="1:50" s="11" customFormat="1" ht="15.75">
      <c r="B3" s="12" t="s">
        <v>16</v>
      </c>
      <c r="C3" s="13">
        <f>SUM(C4:C7)</f>
        <v>1044919.66656</v>
      </c>
      <c r="D3" s="13">
        <f t="shared" ref="D3:AL3" si="2">SUM(D4:D7)</f>
        <v>653357.2061500001</v>
      </c>
      <c r="E3" s="13">
        <f t="shared" si="2"/>
        <v>631309.77402000001</v>
      </c>
      <c r="F3" s="13">
        <f t="shared" si="2"/>
        <v>434614.88303999993</v>
      </c>
      <c r="G3" s="13">
        <f t="shared" si="2"/>
        <v>235808.00919999997</v>
      </c>
      <c r="H3" s="13">
        <f t="shared" si="2"/>
        <v>193180.04777999999</v>
      </c>
      <c r="I3" s="13">
        <f t="shared" si="2"/>
        <v>177085.93252</v>
      </c>
      <c r="J3" s="13">
        <f t="shared" si="2"/>
        <v>182312.63340000002</v>
      </c>
      <c r="K3" s="13">
        <f t="shared" si="2"/>
        <v>209852.82317000002</v>
      </c>
      <c r="L3" s="13">
        <f t="shared" si="2"/>
        <v>490727.83206000004</v>
      </c>
      <c r="M3" s="13">
        <f t="shared" si="2"/>
        <v>624819.24037999997</v>
      </c>
      <c r="N3" s="13">
        <f t="shared" si="2"/>
        <v>651521.11881000001</v>
      </c>
      <c r="O3" s="13">
        <f t="shared" si="2"/>
        <v>746088.31384000008</v>
      </c>
      <c r="P3" s="13">
        <f t="shared" si="2"/>
        <v>679829.12248000014</v>
      </c>
      <c r="Q3" s="13">
        <f t="shared" si="2"/>
        <v>607778.40012999997</v>
      </c>
      <c r="R3" s="13">
        <f t="shared" si="2"/>
        <v>455622.84400000004</v>
      </c>
      <c r="S3" s="13">
        <f t="shared" si="2"/>
        <v>303112.71400000004</v>
      </c>
      <c r="T3" s="13">
        <f t="shared" si="2"/>
        <v>185169.196</v>
      </c>
      <c r="U3" s="13">
        <f t="shared" si="2"/>
        <v>193042.64499999999</v>
      </c>
      <c r="V3" s="13">
        <f t="shared" si="2"/>
        <v>204225.91654000001</v>
      </c>
      <c r="W3" s="13">
        <f t="shared" si="2"/>
        <v>250259.147</v>
      </c>
      <c r="X3" s="13">
        <f t="shared" si="2"/>
        <v>464751.16515000013</v>
      </c>
      <c r="Y3" s="13">
        <f t="shared" si="2"/>
        <v>532402.27513999993</v>
      </c>
      <c r="Z3" s="13">
        <f t="shared" si="2"/>
        <v>611527.52308000007</v>
      </c>
      <c r="AA3" s="13">
        <f t="shared" si="2"/>
        <v>709638.15131999995</v>
      </c>
      <c r="AB3" s="13">
        <f t="shared" si="2"/>
        <v>781133.85664000001</v>
      </c>
      <c r="AC3" s="13">
        <f t="shared" si="2"/>
        <v>766871.26</v>
      </c>
      <c r="AD3" s="13">
        <f t="shared" si="2"/>
        <v>393743.01666700002</v>
      </c>
      <c r="AE3" s="13">
        <f t="shared" si="2"/>
        <v>219047.84299999999</v>
      </c>
      <c r="AF3" s="13">
        <f t="shared" si="2"/>
        <v>187714.37499600003</v>
      </c>
      <c r="AG3" s="13">
        <f t="shared" si="2"/>
        <v>200075.54800000001</v>
      </c>
      <c r="AH3" s="13">
        <f t="shared" si="2"/>
        <v>179321.67169000002</v>
      </c>
      <c r="AI3" s="13">
        <f t="shared" si="2"/>
        <v>216108.01240000001</v>
      </c>
      <c r="AJ3" s="13">
        <f t="shared" si="2"/>
        <v>402539.598</v>
      </c>
      <c r="AK3" s="13">
        <f t="shared" si="2"/>
        <v>496319.09199999995</v>
      </c>
      <c r="AL3" s="13">
        <f t="shared" si="2"/>
        <v>688524.24</v>
      </c>
      <c r="AM3" s="13">
        <f t="shared" ref="AM3:AX3" si="3">SUM(AM4:AM7)</f>
        <v>789807.44700000004</v>
      </c>
      <c r="AN3" s="13">
        <f t="shared" si="3"/>
        <v>566760.62600000005</v>
      </c>
      <c r="AO3" s="13">
        <f t="shared" si="3"/>
        <v>563343.66499999992</v>
      </c>
      <c r="AP3" s="13">
        <f t="shared" si="3"/>
        <v>356611.10200000001</v>
      </c>
      <c r="AQ3" s="13">
        <f t="shared" si="3"/>
        <v>275576.83999999997</v>
      </c>
      <c r="AR3" s="13">
        <f t="shared" si="3"/>
        <v>170640.43400000001</v>
      </c>
      <c r="AS3" s="13">
        <f t="shared" si="3"/>
        <v>184074.40400000001</v>
      </c>
      <c r="AT3" s="13">
        <f t="shared" si="3"/>
        <v>204515.87599999999</v>
      </c>
      <c r="AU3" s="13">
        <f t="shared" si="3"/>
        <v>250902.18500000003</v>
      </c>
      <c r="AV3" s="13">
        <f t="shared" si="3"/>
        <v>0</v>
      </c>
      <c r="AW3" s="13">
        <f t="shared" si="3"/>
        <v>0</v>
      </c>
      <c r="AX3" s="13">
        <f t="shared" si="3"/>
        <v>0</v>
      </c>
    </row>
    <row r="4" spans="1:50">
      <c r="B4" s="2" t="s">
        <v>17</v>
      </c>
      <c r="C4" s="3">
        <v>1044688.5504000001</v>
      </c>
      <c r="D4" s="3">
        <v>653204.36830000009</v>
      </c>
      <c r="E4" s="3">
        <v>631157.71343999996</v>
      </c>
      <c r="F4" s="3">
        <v>434519.78660999995</v>
      </c>
      <c r="G4" s="3">
        <v>235787.55831999998</v>
      </c>
      <c r="H4" s="3">
        <v>36000.546150000002</v>
      </c>
      <c r="I4" s="3">
        <v>128595.10622</v>
      </c>
      <c r="J4" s="3">
        <v>62773.534189999998</v>
      </c>
      <c r="K4" s="3">
        <v>52278.085279999999</v>
      </c>
      <c r="L4" s="3">
        <v>85559.991930000004</v>
      </c>
      <c r="M4" s="3">
        <v>72474.714540000001</v>
      </c>
      <c r="N4" s="3">
        <v>46139.949840000001</v>
      </c>
      <c r="O4" s="3">
        <v>8968.9097600000005</v>
      </c>
      <c r="P4" s="3">
        <v>61312.172290000002</v>
      </c>
      <c r="Q4" s="3">
        <v>190573.94897999999</v>
      </c>
      <c r="R4" s="3">
        <v>47.209000000000003</v>
      </c>
      <c r="S4" s="3">
        <v>168116.42700000003</v>
      </c>
      <c r="T4" s="3">
        <v>161181.64799999999</v>
      </c>
      <c r="U4" s="3">
        <v>182138.91199999998</v>
      </c>
      <c r="V4" s="3">
        <v>203770.11199999999</v>
      </c>
      <c r="W4" s="3">
        <v>0</v>
      </c>
      <c r="X4" s="3">
        <v>12638.625</v>
      </c>
      <c r="Y4" s="3">
        <v>214414.592</v>
      </c>
      <c r="Z4" s="3">
        <v>363171.53600000002</v>
      </c>
      <c r="AA4" s="3">
        <v>205283.32800000001</v>
      </c>
      <c r="AB4" s="3">
        <v>288858.89299999998</v>
      </c>
      <c r="AC4" s="3">
        <v>244324.45800000001</v>
      </c>
      <c r="AD4" s="3">
        <v>157694.55166699999</v>
      </c>
      <c r="AE4" s="3">
        <v>11362.688</v>
      </c>
      <c r="AF4" s="3">
        <v>3585.9839999999999</v>
      </c>
      <c r="AG4" s="3">
        <v>949.76</v>
      </c>
      <c r="AH4" s="3">
        <v>0</v>
      </c>
      <c r="AI4" s="3">
        <v>0</v>
      </c>
      <c r="AJ4" s="3">
        <v>4206.8519999999999</v>
      </c>
      <c r="AK4" s="3">
        <v>85839.555999999997</v>
      </c>
      <c r="AL4" s="3">
        <v>121553.92</v>
      </c>
      <c r="AM4" s="3">
        <v>317483.82900000003</v>
      </c>
      <c r="AN4" s="3">
        <v>327403.87800000003</v>
      </c>
      <c r="AO4" s="3">
        <v>510235.00799999997</v>
      </c>
      <c r="AP4" s="3">
        <v>94899.372000000003</v>
      </c>
      <c r="AQ4" s="3">
        <v>0</v>
      </c>
      <c r="AR4" s="3">
        <v>513.20899999999995</v>
      </c>
      <c r="AS4" s="3">
        <v>672.83299999999997</v>
      </c>
      <c r="AT4" s="3">
        <v>30324.659</v>
      </c>
      <c r="AU4" s="3">
        <v>2228.029</v>
      </c>
      <c r="AV4" s="3"/>
      <c r="AW4" s="3"/>
      <c r="AX4" s="3"/>
    </row>
    <row r="5" spans="1:50">
      <c r="B5" s="2" t="s">
        <v>18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157166.61359999998</v>
      </c>
      <c r="I5" s="3">
        <v>48482.91994</v>
      </c>
      <c r="J5" s="3">
        <v>119527.85393000001</v>
      </c>
      <c r="K5" s="3">
        <v>157543.18687000001</v>
      </c>
      <c r="L5" s="3">
        <v>405051.38232000003</v>
      </c>
      <c r="M5" s="3">
        <v>552193.96460000006</v>
      </c>
      <c r="N5" s="3">
        <v>605220.60105000006</v>
      </c>
      <c r="O5" s="3">
        <v>736933.53080000007</v>
      </c>
      <c r="P5" s="3">
        <v>618356.31682000007</v>
      </c>
      <c r="Q5" s="3">
        <v>417067.87135000003</v>
      </c>
      <c r="R5" s="3">
        <v>455465.37500000006</v>
      </c>
      <c r="S5" s="3">
        <v>134944.908</v>
      </c>
      <c r="T5" s="3">
        <v>23969.624</v>
      </c>
      <c r="U5" s="3">
        <v>10890.787</v>
      </c>
      <c r="V5" s="3">
        <v>443.06200000000001</v>
      </c>
      <c r="W5" s="3">
        <v>250223.274</v>
      </c>
      <c r="X5" s="3">
        <v>452009.83360000013</v>
      </c>
      <c r="Y5" s="3">
        <v>317857.71244999993</v>
      </c>
      <c r="Z5" s="3">
        <v>248194.38000000003</v>
      </c>
      <c r="AA5" s="3">
        <v>504174.41399999999</v>
      </c>
      <c r="AB5" s="3">
        <v>492087.56199999998</v>
      </c>
      <c r="AC5" s="3">
        <v>522371.97700000001</v>
      </c>
      <c r="AD5" s="3">
        <v>235958.95300000001</v>
      </c>
      <c r="AE5" s="3">
        <v>152529.14600000001</v>
      </c>
      <c r="AF5" s="3">
        <v>86200.232999999993</v>
      </c>
      <c r="AG5" s="3">
        <v>178838.45199999999</v>
      </c>
      <c r="AH5" s="3">
        <v>149335.61300000001</v>
      </c>
      <c r="AI5" s="3">
        <v>17002.366999999998</v>
      </c>
      <c r="AJ5" s="3">
        <v>398244.67599999998</v>
      </c>
      <c r="AK5" s="3">
        <v>410356.13299999997</v>
      </c>
      <c r="AL5" s="3">
        <v>566794.027</v>
      </c>
      <c r="AM5" s="3">
        <v>472120.44699999999</v>
      </c>
      <c r="AN5" s="3">
        <v>239211.147</v>
      </c>
      <c r="AO5" s="3">
        <v>52968.925000000003</v>
      </c>
      <c r="AP5" s="3">
        <v>261634.8</v>
      </c>
      <c r="AQ5" s="3">
        <v>275538.55</v>
      </c>
      <c r="AR5" s="3">
        <v>170119.67600000001</v>
      </c>
      <c r="AS5" s="3">
        <v>183390.429</v>
      </c>
      <c r="AT5" s="3">
        <v>174181.57</v>
      </c>
      <c r="AU5" s="3">
        <v>248632.08100000001</v>
      </c>
      <c r="AV5" s="3"/>
      <c r="AW5" s="3"/>
      <c r="AX5" s="3"/>
    </row>
    <row r="6" spans="1:50">
      <c r="B6" s="2" t="s">
        <v>19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55141.326999999997</v>
      </c>
      <c r="AF6" s="3">
        <v>97919.14299600001</v>
      </c>
      <c r="AG6" s="3">
        <v>20278.416000000001</v>
      </c>
      <c r="AH6" s="3">
        <v>29978.456689999999</v>
      </c>
      <c r="AI6" s="3">
        <v>199078.9184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/>
      <c r="AW6" s="3"/>
      <c r="AX6" s="3"/>
    </row>
    <row r="7" spans="1:50">
      <c r="B7" s="2" t="s">
        <v>20</v>
      </c>
      <c r="C7" s="3">
        <v>231.11616000000001</v>
      </c>
      <c r="D7" s="3">
        <v>152.83785</v>
      </c>
      <c r="E7" s="3">
        <v>152.06057999999999</v>
      </c>
      <c r="F7" s="3">
        <v>95.096429999999998</v>
      </c>
      <c r="G7" s="3">
        <v>20.450879999999998</v>
      </c>
      <c r="H7" s="3">
        <v>12.888030000000001</v>
      </c>
      <c r="I7" s="3">
        <v>7.9063600000000003</v>
      </c>
      <c r="J7" s="3">
        <v>11.245280000000001</v>
      </c>
      <c r="K7" s="3">
        <v>31.551020000000001</v>
      </c>
      <c r="L7" s="3">
        <v>116.45781000000001</v>
      </c>
      <c r="M7" s="3">
        <v>150.56124000000003</v>
      </c>
      <c r="N7" s="3">
        <v>160.56792000000002</v>
      </c>
      <c r="O7" s="3">
        <v>185.87327999999999</v>
      </c>
      <c r="P7" s="3">
        <v>160.63336999999999</v>
      </c>
      <c r="Q7" s="3">
        <v>136.57979999999998</v>
      </c>
      <c r="R7" s="3">
        <v>110.26</v>
      </c>
      <c r="S7" s="3">
        <v>51.378999999999998</v>
      </c>
      <c r="T7" s="3">
        <v>17.923999999999999</v>
      </c>
      <c r="U7" s="3">
        <v>12.946</v>
      </c>
      <c r="V7" s="3">
        <v>12.742539999999998</v>
      </c>
      <c r="W7" s="3">
        <v>35.872999999999998</v>
      </c>
      <c r="X7" s="3">
        <v>102.70655000000002</v>
      </c>
      <c r="Y7" s="3">
        <v>129.97068999999996</v>
      </c>
      <c r="Z7" s="3">
        <v>161.60708</v>
      </c>
      <c r="AA7" s="3">
        <v>180.40931999999998</v>
      </c>
      <c r="AB7" s="3">
        <v>187.40163999999999</v>
      </c>
      <c r="AC7" s="3">
        <v>174.82499999999999</v>
      </c>
      <c r="AD7" s="3">
        <v>89.512</v>
      </c>
      <c r="AE7" s="3">
        <v>14.682</v>
      </c>
      <c r="AF7" s="3">
        <v>9.0150000000000006</v>
      </c>
      <c r="AG7" s="3">
        <v>8.92</v>
      </c>
      <c r="AH7" s="3">
        <v>7.6020000000000003</v>
      </c>
      <c r="AI7" s="3">
        <v>26.727</v>
      </c>
      <c r="AJ7" s="3">
        <v>88.07</v>
      </c>
      <c r="AK7" s="3">
        <v>123.40300000000001</v>
      </c>
      <c r="AL7" s="3">
        <v>176.29300000000001</v>
      </c>
      <c r="AM7" s="3">
        <v>203.17099999999999</v>
      </c>
      <c r="AN7" s="3">
        <v>145.601</v>
      </c>
      <c r="AO7" s="3">
        <v>139.732</v>
      </c>
      <c r="AP7" s="3">
        <v>76.930000000000007</v>
      </c>
      <c r="AQ7" s="3">
        <v>38.29</v>
      </c>
      <c r="AR7" s="3">
        <v>7.5490000000000004</v>
      </c>
      <c r="AS7" s="3">
        <v>11.141999999999999</v>
      </c>
      <c r="AT7" s="3">
        <v>9.6470000000000002</v>
      </c>
      <c r="AU7" s="3">
        <v>42.075000000000003</v>
      </c>
      <c r="AV7" s="3"/>
      <c r="AW7" s="3"/>
      <c r="AX7" s="3"/>
    </row>
    <row r="8" spans="1:50" s="11" customFormat="1" ht="15.75">
      <c r="B8" s="12" t="s">
        <v>21</v>
      </c>
      <c r="C8" s="13">
        <v>248245.77888000003</v>
      </c>
      <c r="D8" s="13">
        <v>803540.81330000004</v>
      </c>
      <c r="E8" s="13">
        <v>877484.69117999997</v>
      </c>
      <c r="F8" s="13">
        <v>605705.25951</v>
      </c>
      <c r="G8" s="13">
        <v>428756.10768000002</v>
      </c>
      <c r="H8" s="13">
        <v>2247628.3246500003</v>
      </c>
      <c r="I8" s="13">
        <v>3963186.7352700001</v>
      </c>
      <c r="J8" s="13">
        <v>4586425.8833599994</v>
      </c>
      <c r="K8" s="13">
        <v>4540064.7015899997</v>
      </c>
      <c r="L8" s="13">
        <v>632547.01835999999</v>
      </c>
      <c r="M8" s="13">
        <v>5295.80386</v>
      </c>
      <c r="N8" s="13">
        <v>0</v>
      </c>
      <c r="O8" s="13">
        <v>0</v>
      </c>
      <c r="P8" s="13">
        <v>9612.9415900000004</v>
      </c>
      <c r="Q8" s="13">
        <v>0</v>
      </c>
      <c r="R8" s="13">
        <v>0</v>
      </c>
      <c r="S8" s="13">
        <v>594583.77391999995</v>
      </c>
      <c r="T8" s="13">
        <v>555865.26450000005</v>
      </c>
      <c r="U8" s="13">
        <v>1035329.4155700001</v>
      </c>
      <c r="V8" s="13">
        <v>2294567.1308999998</v>
      </c>
      <c r="W8" s="13">
        <v>4488644.4917700002</v>
      </c>
      <c r="X8" s="13">
        <v>3651088.6628999999</v>
      </c>
      <c r="Y8" s="13">
        <v>210387.46758000003</v>
      </c>
      <c r="Z8" s="13">
        <v>142421.74328</v>
      </c>
      <c r="AA8" s="13">
        <v>210390.88368</v>
      </c>
      <c r="AB8" s="13">
        <v>62640.017469999999</v>
      </c>
      <c r="AC8" s="13">
        <v>408084.93296000006</v>
      </c>
      <c r="AD8" s="13">
        <v>5825.676449999999</v>
      </c>
      <c r="AE8" s="13">
        <v>54404.009279999991</v>
      </c>
      <c r="AF8" s="13">
        <v>489335.94394000008</v>
      </c>
      <c r="AG8" s="13">
        <v>2943467.0496</v>
      </c>
      <c r="AH8" s="13">
        <v>3800136.7770399996</v>
      </c>
      <c r="AI8" s="13">
        <v>4191078.3702200004</v>
      </c>
      <c r="AJ8" s="13">
        <v>1987766.7171400001</v>
      </c>
      <c r="AK8" s="13">
        <v>596440.84355999995</v>
      </c>
      <c r="AL8" s="13">
        <v>404938.82714999997</v>
      </c>
      <c r="AM8" s="13">
        <v>211260.45618000001</v>
      </c>
      <c r="AN8" s="13">
        <v>803456.47146000003</v>
      </c>
      <c r="AO8" s="13">
        <v>211488.17112000001</v>
      </c>
      <c r="AP8" s="13">
        <v>445.45214999999996</v>
      </c>
      <c r="AQ8" s="13">
        <v>2730090.08134</v>
      </c>
      <c r="AR8" s="13">
        <v>2841333.6007499998</v>
      </c>
      <c r="AS8" s="13">
        <v>4114744.1581600001</v>
      </c>
      <c r="AT8" s="13">
        <v>3307597.1165200002</v>
      </c>
      <c r="AU8" s="13">
        <v>3173471.3315000003</v>
      </c>
      <c r="AV8" s="13"/>
      <c r="AW8" s="13"/>
      <c r="AX8" s="13"/>
    </row>
    <row r="9" spans="1:50">
      <c r="B9" s="2" t="s">
        <v>22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 spans="1:50">
      <c r="B10" s="2" t="s">
        <v>23</v>
      </c>
      <c r="C10" s="3">
        <f>C11+C13+C14</f>
        <v>1292668.7980800001</v>
      </c>
      <c r="D10" s="3">
        <f t="shared" ref="D10:AX10" si="4">D11+D13+D14</f>
        <v>1448544.2235000001</v>
      </c>
      <c r="E10" s="3">
        <f t="shared" si="4"/>
        <v>1508095.1678200001</v>
      </c>
      <c r="F10" s="3">
        <f t="shared" si="4"/>
        <v>1033024.79007</v>
      </c>
      <c r="G10" s="3">
        <f t="shared" si="4"/>
        <v>663196.58000000007</v>
      </c>
      <c r="H10" s="3">
        <f t="shared" si="4"/>
        <v>2440396.3790700003</v>
      </c>
      <c r="I10" s="3">
        <f t="shared" si="4"/>
        <v>4142702.9221900003</v>
      </c>
      <c r="J10" s="3">
        <f t="shared" si="4"/>
        <v>4768426.302889999</v>
      </c>
      <c r="K10" s="3">
        <f t="shared" si="4"/>
        <v>4749202.4874200001</v>
      </c>
      <c r="L10" s="3">
        <f t="shared" si="4"/>
        <v>1114538.1903300001</v>
      </c>
      <c r="M10" s="3">
        <f t="shared" si="4"/>
        <v>627044.41709999996</v>
      </c>
      <c r="N10" s="3">
        <f t="shared" si="4"/>
        <v>649718.76066000003</v>
      </c>
      <c r="O10" s="3">
        <f t="shared" si="4"/>
        <v>747311.93767999997</v>
      </c>
      <c r="P10" s="3">
        <f t="shared" si="4"/>
        <v>690823.16697999998</v>
      </c>
      <c r="Q10" s="3">
        <f t="shared" si="4"/>
        <v>608286.07417000004</v>
      </c>
      <c r="R10" s="3">
        <f t="shared" si="4"/>
        <v>457517.109</v>
      </c>
      <c r="S10" s="3">
        <f t="shared" si="4"/>
        <v>894356.88155999989</v>
      </c>
      <c r="T10" s="3">
        <f t="shared" si="4"/>
        <v>742467.14850000001</v>
      </c>
      <c r="U10" s="3">
        <f t="shared" si="4"/>
        <v>1231025.7456</v>
      </c>
      <c r="V10" s="3">
        <f t="shared" si="4"/>
        <v>2499001.2019499997</v>
      </c>
      <c r="W10" s="3">
        <f t="shared" si="4"/>
        <v>4738844.8280800004</v>
      </c>
      <c r="X10" s="3">
        <f t="shared" si="4"/>
        <v>4099247.0349900001</v>
      </c>
      <c r="Y10" s="3">
        <f t="shared" si="4"/>
        <v>741818.83809000009</v>
      </c>
      <c r="Z10" s="3">
        <f t="shared" si="4"/>
        <v>753435.55888000014</v>
      </c>
      <c r="AA10" s="3">
        <f t="shared" si="4"/>
        <v>918052.18151999998</v>
      </c>
      <c r="AB10" s="3">
        <f t="shared" si="4"/>
        <v>847381.2768799999</v>
      </c>
      <c r="AC10" s="3">
        <f t="shared" si="4"/>
        <v>1172223.6844000001</v>
      </c>
      <c r="AD10" s="3">
        <f t="shared" si="4"/>
        <v>401371.05084999988</v>
      </c>
      <c r="AE10" s="3">
        <f t="shared" si="4"/>
        <v>276530.37695999997</v>
      </c>
      <c r="AF10" s="3">
        <f t="shared" si="4"/>
        <v>678715.86524000007</v>
      </c>
      <c r="AG10" s="3">
        <f t="shared" si="4"/>
        <v>3135801.04116</v>
      </c>
      <c r="AH10" s="3">
        <f t="shared" si="4"/>
        <v>3990163.7025199994</v>
      </c>
      <c r="AI10" s="3">
        <f t="shared" si="4"/>
        <v>4403198.5448900005</v>
      </c>
      <c r="AJ10" s="3">
        <f t="shared" si="4"/>
        <v>2378217.20946</v>
      </c>
      <c r="AK10" s="3">
        <f t="shared" si="4"/>
        <v>1093078.8106799999</v>
      </c>
      <c r="AL10" s="3">
        <f t="shared" si="4"/>
        <v>1085022.9575799999</v>
      </c>
      <c r="AM10" s="3">
        <f t="shared" si="4"/>
        <v>998674.26665999985</v>
      </c>
      <c r="AN10" s="3">
        <f t="shared" si="4"/>
        <v>1370673.29486</v>
      </c>
      <c r="AO10" s="3">
        <f t="shared" si="4"/>
        <v>773900.26283999998</v>
      </c>
      <c r="AP10" s="3">
        <f t="shared" si="4"/>
        <v>355762.55881000002</v>
      </c>
      <c r="AQ10" s="3">
        <f t="shared" si="4"/>
        <v>3009271.4196699997</v>
      </c>
      <c r="AR10" s="3">
        <f t="shared" si="4"/>
        <v>3016148.3689099997</v>
      </c>
      <c r="AS10" s="3">
        <f t="shared" si="4"/>
        <v>4306398.1863139998</v>
      </c>
      <c r="AT10" s="3">
        <f t="shared" si="4"/>
        <v>3513448.6315600001</v>
      </c>
      <c r="AU10" s="3">
        <f t="shared" si="4"/>
        <v>3418613.68756</v>
      </c>
      <c r="AV10" s="3">
        <f t="shared" si="4"/>
        <v>0</v>
      </c>
      <c r="AW10" s="3">
        <f t="shared" si="4"/>
        <v>0</v>
      </c>
      <c r="AX10" s="3">
        <f t="shared" si="4"/>
        <v>0</v>
      </c>
    </row>
    <row r="11" spans="1:50" s="11" customFormat="1" ht="15.75">
      <c r="B11" s="12" t="s">
        <v>24</v>
      </c>
      <c r="C11" s="13">
        <v>1044423.0192000001</v>
      </c>
      <c r="D11" s="13">
        <v>645003.41020000004</v>
      </c>
      <c r="E11" s="13">
        <v>630610.47664000001</v>
      </c>
      <c r="F11" s="13">
        <v>427319.53055999998</v>
      </c>
      <c r="G11" s="13">
        <v>234440.47232</v>
      </c>
      <c r="H11" s="13">
        <v>192565.61598</v>
      </c>
      <c r="I11" s="13">
        <v>179200.42931000001</v>
      </c>
      <c r="J11" s="13">
        <v>181886.80233999999</v>
      </c>
      <c r="K11" s="13">
        <v>209137.78582999998</v>
      </c>
      <c r="L11" s="13">
        <v>481991.17197000002</v>
      </c>
      <c r="M11" s="13">
        <v>620401.13511999999</v>
      </c>
      <c r="N11" s="13">
        <v>649718.76066000003</v>
      </c>
      <c r="O11" s="13">
        <v>747311.93767999997</v>
      </c>
      <c r="P11" s="13">
        <v>681210.22539000004</v>
      </c>
      <c r="Q11" s="13">
        <v>608286.07417000004</v>
      </c>
      <c r="R11" s="13">
        <v>457469.42849999998</v>
      </c>
      <c r="S11" s="13">
        <v>299221.61686999997</v>
      </c>
      <c r="T11" s="13">
        <v>186222.87599999999</v>
      </c>
      <c r="U11" s="13">
        <v>195177.87656999999</v>
      </c>
      <c r="V11" s="13">
        <v>204212.53104999999</v>
      </c>
      <c r="W11" s="13">
        <v>250200.33631000001</v>
      </c>
      <c r="X11" s="13">
        <v>447212.51228999998</v>
      </c>
      <c r="Y11" s="13">
        <v>531431.37051000004</v>
      </c>
      <c r="Z11" s="13">
        <v>611013.81560000009</v>
      </c>
      <c r="AA11" s="13">
        <v>707661.29784000001</v>
      </c>
      <c r="AB11" s="13">
        <v>784741.25940999994</v>
      </c>
      <c r="AC11" s="13">
        <v>764138.75144000014</v>
      </c>
      <c r="AD11" s="13">
        <v>395545.37439999991</v>
      </c>
      <c r="AE11" s="13">
        <v>219652.92287999997</v>
      </c>
      <c r="AF11" s="13">
        <v>188615.08609999999</v>
      </c>
      <c r="AG11" s="13">
        <v>188643.76215999998</v>
      </c>
      <c r="AH11" s="13">
        <v>188111.95804</v>
      </c>
      <c r="AI11" s="13">
        <v>212120.17467000001</v>
      </c>
      <c r="AJ11" s="13">
        <v>390450.49232000002</v>
      </c>
      <c r="AK11" s="13">
        <v>496637.96711999999</v>
      </c>
      <c r="AL11" s="13">
        <v>680084.1304299999</v>
      </c>
      <c r="AM11" s="13">
        <v>787413.81047999987</v>
      </c>
      <c r="AN11" s="13">
        <v>567216.82339999999</v>
      </c>
      <c r="AO11" s="13">
        <v>562412.09171999991</v>
      </c>
      <c r="AP11" s="13">
        <v>354843.70522</v>
      </c>
      <c r="AQ11" s="13">
        <v>274263.86936000001</v>
      </c>
      <c r="AR11" s="13">
        <v>173461.96872999999</v>
      </c>
      <c r="AS11" s="13">
        <v>190935.64518400002</v>
      </c>
      <c r="AT11" s="13">
        <v>204047.86751000001</v>
      </c>
      <c r="AU11" s="13">
        <v>242911.46969999999</v>
      </c>
      <c r="AV11" s="13"/>
      <c r="AW11" s="13"/>
      <c r="AX11" s="13"/>
    </row>
    <row r="12" spans="1:50">
      <c r="B12" s="2" t="s">
        <v>25</v>
      </c>
      <c r="C12" s="3">
        <v>2738.1023999999998</v>
      </c>
      <c r="D12" s="3">
        <v>1665.4863</v>
      </c>
      <c r="E12" s="3">
        <v>1549.76998</v>
      </c>
      <c r="F12" s="3">
        <v>841.96826999999985</v>
      </c>
      <c r="G12" s="3">
        <v>958.01432</v>
      </c>
      <c r="H12" s="3">
        <v>1020.8336400000001</v>
      </c>
      <c r="I12" s="3">
        <v>1005.9997499999999</v>
      </c>
      <c r="J12" s="3">
        <v>1197.4125200000001</v>
      </c>
      <c r="K12" s="3">
        <v>619.78521000000001</v>
      </c>
      <c r="L12" s="3">
        <v>930.97146000000009</v>
      </c>
      <c r="M12" s="3">
        <v>63.847840000000005</v>
      </c>
      <c r="N12" s="3">
        <v>2292.2808600000003</v>
      </c>
      <c r="O12" s="3">
        <v>1755.75632</v>
      </c>
      <c r="P12" s="3">
        <v>1473.9289199999998</v>
      </c>
      <c r="Q12" s="3">
        <v>692.74910999999997</v>
      </c>
      <c r="R12" s="3">
        <v>843.255</v>
      </c>
      <c r="S12" s="3">
        <v>875.53736000000004</v>
      </c>
      <c r="T12" s="3">
        <v>761.89049999999997</v>
      </c>
      <c r="U12" s="3">
        <v>1914.15681</v>
      </c>
      <c r="V12" s="3">
        <v>820.8057</v>
      </c>
      <c r="W12" s="3">
        <v>1187.3316300000001</v>
      </c>
      <c r="X12" s="3">
        <v>2366.9633699999999</v>
      </c>
      <c r="Y12" s="3">
        <v>1542.1367700000001</v>
      </c>
      <c r="Z12" s="3">
        <v>1603.4295199999999</v>
      </c>
      <c r="AA12" s="3">
        <v>2892.76296</v>
      </c>
      <c r="AB12" s="3">
        <v>1830.5679399999999</v>
      </c>
      <c r="AC12" s="3">
        <v>1271.8318400000001</v>
      </c>
      <c r="AD12" s="3">
        <v>1694.2793999999999</v>
      </c>
      <c r="AE12" s="3">
        <v>1113.90624</v>
      </c>
      <c r="AF12" s="3">
        <v>1247.6897200000003</v>
      </c>
      <c r="AG12" s="3">
        <v>-616.48729999999989</v>
      </c>
      <c r="AH12" s="3">
        <v>-1518.4249199999999</v>
      </c>
      <c r="AI12" s="3">
        <v>-252.40031999999999</v>
      </c>
      <c r="AJ12" s="3">
        <v>826.88771999999994</v>
      </c>
      <c r="AK12" s="3">
        <v>1968.8818000000001</v>
      </c>
      <c r="AL12" s="3">
        <v>1921.71884</v>
      </c>
      <c r="AM12" s="3">
        <v>2414.4157700000001</v>
      </c>
      <c r="AN12" s="3">
        <v>3073.90353</v>
      </c>
      <c r="AO12" s="3">
        <v>2546.7069999999999</v>
      </c>
      <c r="AP12" s="3">
        <v>477.22399999999999</v>
      </c>
      <c r="AQ12" s="3">
        <v>351.49655000000001</v>
      </c>
      <c r="AR12" s="3">
        <v>562.90193999999997</v>
      </c>
      <c r="AS12" s="3">
        <v>173.12734</v>
      </c>
      <c r="AT12" s="3">
        <v>-128.45221000000001</v>
      </c>
      <c r="AU12" s="3">
        <v>265.16399999999999</v>
      </c>
      <c r="AV12" s="3"/>
      <c r="AW12" s="3"/>
      <c r="AX12" s="3"/>
    </row>
    <row r="13" spans="1:50" s="11" customFormat="1" ht="15.75">
      <c r="B13" s="12" t="s">
        <v>21</v>
      </c>
      <c r="C13" s="13">
        <f>C8</f>
        <v>248245.77888000003</v>
      </c>
      <c r="D13" s="13">
        <f t="shared" ref="D13:AX13" si="5">D8</f>
        <v>803540.81330000004</v>
      </c>
      <c r="E13" s="13">
        <f t="shared" si="5"/>
        <v>877484.69117999997</v>
      </c>
      <c r="F13" s="13">
        <f t="shared" si="5"/>
        <v>605705.25951</v>
      </c>
      <c r="G13" s="13">
        <f t="shared" si="5"/>
        <v>428756.10768000002</v>
      </c>
      <c r="H13" s="13">
        <f t="shared" si="5"/>
        <v>2247628.3246500003</v>
      </c>
      <c r="I13" s="13">
        <f t="shared" si="5"/>
        <v>3963186.7352700001</v>
      </c>
      <c r="J13" s="13">
        <f t="shared" si="5"/>
        <v>4586425.8833599994</v>
      </c>
      <c r="K13" s="13">
        <f t="shared" si="5"/>
        <v>4540064.7015899997</v>
      </c>
      <c r="L13" s="13">
        <f t="shared" si="5"/>
        <v>632547.01835999999</v>
      </c>
      <c r="M13" s="13">
        <f t="shared" si="5"/>
        <v>5295.80386</v>
      </c>
      <c r="N13" s="13">
        <f t="shared" si="5"/>
        <v>0</v>
      </c>
      <c r="O13" s="13">
        <f t="shared" si="5"/>
        <v>0</v>
      </c>
      <c r="P13" s="13">
        <f t="shared" si="5"/>
        <v>9612.9415900000004</v>
      </c>
      <c r="Q13" s="13">
        <f t="shared" si="5"/>
        <v>0</v>
      </c>
      <c r="R13" s="13">
        <f t="shared" si="5"/>
        <v>0</v>
      </c>
      <c r="S13" s="13">
        <f t="shared" si="5"/>
        <v>594583.77391999995</v>
      </c>
      <c r="T13" s="13">
        <f t="shared" si="5"/>
        <v>555865.26450000005</v>
      </c>
      <c r="U13" s="13">
        <f t="shared" si="5"/>
        <v>1035329.4155700001</v>
      </c>
      <c r="V13" s="13">
        <f t="shared" si="5"/>
        <v>2294567.1308999998</v>
      </c>
      <c r="W13" s="13">
        <f t="shared" si="5"/>
        <v>4488644.4917700002</v>
      </c>
      <c r="X13" s="13">
        <f t="shared" si="5"/>
        <v>3651088.6628999999</v>
      </c>
      <c r="Y13" s="13">
        <f t="shared" si="5"/>
        <v>210387.46758000003</v>
      </c>
      <c r="Z13" s="13">
        <f t="shared" si="5"/>
        <v>142421.74328</v>
      </c>
      <c r="AA13" s="13">
        <f t="shared" si="5"/>
        <v>210390.88368</v>
      </c>
      <c r="AB13" s="13">
        <f t="shared" si="5"/>
        <v>62640.017469999999</v>
      </c>
      <c r="AC13" s="13">
        <f t="shared" si="5"/>
        <v>408084.93296000006</v>
      </c>
      <c r="AD13" s="13">
        <f t="shared" si="5"/>
        <v>5825.676449999999</v>
      </c>
      <c r="AE13" s="13">
        <f t="shared" si="5"/>
        <v>54404.009279999991</v>
      </c>
      <c r="AF13" s="13">
        <f t="shared" si="5"/>
        <v>489335.94394000008</v>
      </c>
      <c r="AG13" s="13">
        <f t="shared" si="5"/>
        <v>2943467.0496</v>
      </c>
      <c r="AH13" s="13">
        <f t="shared" si="5"/>
        <v>3800136.7770399996</v>
      </c>
      <c r="AI13" s="13">
        <f t="shared" si="5"/>
        <v>4191078.3702200004</v>
      </c>
      <c r="AJ13" s="13">
        <f t="shared" si="5"/>
        <v>1987766.7171400001</v>
      </c>
      <c r="AK13" s="13">
        <f t="shared" si="5"/>
        <v>596440.84355999995</v>
      </c>
      <c r="AL13" s="13">
        <f t="shared" si="5"/>
        <v>404938.82714999997</v>
      </c>
      <c r="AM13" s="13">
        <f t="shared" si="5"/>
        <v>211260.45618000001</v>
      </c>
      <c r="AN13" s="13">
        <f t="shared" si="5"/>
        <v>803456.47146000003</v>
      </c>
      <c r="AO13" s="13">
        <f t="shared" si="5"/>
        <v>211488.17112000001</v>
      </c>
      <c r="AP13" s="13">
        <f t="shared" si="5"/>
        <v>445.45214999999996</v>
      </c>
      <c r="AQ13" s="13">
        <f t="shared" si="5"/>
        <v>2730090.08134</v>
      </c>
      <c r="AR13" s="13">
        <f t="shared" si="5"/>
        <v>2841333.6007499998</v>
      </c>
      <c r="AS13" s="13">
        <f t="shared" si="5"/>
        <v>4114744.1581600001</v>
      </c>
      <c r="AT13" s="13">
        <f t="shared" si="5"/>
        <v>3307597.1165200002</v>
      </c>
      <c r="AU13" s="13">
        <f t="shared" si="5"/>
        <v>3173471.3315000003</v>
      </c>
      <c r="AV13" s="13">
        <f t="shared" si="5"/>
        <v>0</v>
      </c>
      <c r="AW13" s="13">
        <f t="shared" si="5"/>
        <v>0</v>
      </c>
      <c r="AX13" s="13">
        <f t="shared" si="5"/>
        <v>0</v>
      </c>
    </row>
    <row r="14" spans="1:50">
      <c r="B14" s="2" t="s">
        <v>26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202.43844000000001</v>
      </c>
      <c r="I14" s="3">
        <v>315.75761</v>
      </c>
      <c r="J14" s="3">
        <v>113.61719000000001</v>
      </c>
      <c r="K14" s="3">
        <v>0</v>
      </c>
      <c r="L14" s="3">
        <v>0</v>
      </c>
      <c r="M14" s="3">
        <v>1347.4781200000002</v>
      </c>
      <c r="N14" s="3">
        <v>0</v>
      </c>
      <c r="O14" s="3">
        <v>0</v>
      </c>
      <c r="P14" s="3">
        <v>0</v>
      </c>
      <c r="Q14" s="3">
        <v>0</v>
      </c>
      <c r="R14" s="3">
        <v>47.680500000000002</v>
      </c>
      <c r="S14" s="3">
        <v>551.49077</v>
      </c>
      <c r="T14" s="3">
        <v>379.00799999999998</v>
      </c>
      <c r="U14" s="3">
        <v>518.45346000000006</v>
      </c>
      <c r="V14" s="3">
        <v>221.53999999999996</v>
      </c>
      <c r="W14" s="3">
        <v>0</v>
      </c>
      <c r="X14" s="3">
        <v>945.85980000000006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2473.4447999999998</v>
      </c>
      <c r="AF14" s="3">
        <v>764.8352000000001</v>
      </c>
      <c r="AG14" s="3">
        <v>3690.2293999999997</v>
      </c>
      <c r="AH14" s="3">
        <v>1914.9674399999999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473.40143999999998</v>
      </c>
      <c r="AQ14" s="3">
        <v>4917.4689699999999</v>
      </c>
      <c r="AR14" s="3">
        <v>1352.79943</v>
      </c>
      <c r="AS14" s="3">
        <v>718.38297</v>
      </c>
      <c r="AT14" s="3">
        <v>1803.64753</v>
      </c>
      <c r="AU14" s="3">
        <v>2230.88636</v>
      </c>
      <c r="AV14" s="3"/>
      <c r="AW14" s="3"/>
      <c r="AX14" s="3"/>
    </row>
    <row r="15" spans="1:50" s="11" customFormat="1" ht="15.75">
      <c r="B15" s="12" t="s">
        <v>29</v>
      </c>
      <c r="C15" s="13">
        <v>39410.352960000004</v>
      </c>
      <c r="D15" s="13">
        <v>46061.340926719116</v>
      </c>
      <c r="E15" s="13">
        <v>45167.206495100058</v>
      </c>
      <c r="F15" s="13">
        <v>51577.739163041944</v>
      </c>
      <c r="G15" s="13">
        <v>51938.278805759779</v>
      </c>
      <c r="H15" s="13">
        <v>51675.033451634372</v>
      </c>
      <c r="I15" s="13">
        <v>48141.193260965149</v>
      </c>
      <c r="J15" s="13">
        <v>46891.630143627881</v>
      </c>
      <c r="K15" s="13">
        <v>47076.291845919623</v>
      </c>
      <c r="L15" s="13">
        <v>54702.806790547642</v>
      </c>
      <c r="M15" s="13">
        <v>57657.341093122712</v>
      </c>
      <c r="N15" s="13">
        <v>57222.539069999999</v>
      </c>
      <c r="O15" s="13">
        <v>54297.812720000002</v>
      </c>
      <c r="P15" s="13">
        <v>51494.591780000002</v>
      </c>
      <c r="Q15" s="13">
        <v>50294.16863</v>
      </c>
      <c r="R15" s="13">
        <v>47561.241000000002</v>
      </c>
      <c r="S15" s="13">
        <v>49984.891960000001</v>
      </c>
      <c r="T15" s="13">
        <v>47756.2575</v>
      </c>
      <c r="U15" s="13">
        <v>43123.490490000004</v>
      </c>
      <c r="V15" s="13">
        <v>42203.662599999996</v>
      </c>
      <c r="W15" s="13">
        <v>41265.499060000002</v>
      </c>
      <c r="X15" s="13">
        <v>55507.982340000002</v>
      </c>
      <c r="Y15" s="13">
        <v>54946.675170000002</v>
      </c>
      <c r="Z15" s="13">
        <v>53901.018960000001</v>
      </c>
      <c r="AA15" s="13">
        <v>53293.828719999998</v>
      </c>
      <c r="AB15" s="13">
        <v>48082.929080000002</v>
      </c>
      <c r="AC15" s="13">
        <v>49467.779840000003</v>
      </c>
      <c r="AD15" s="13">
        <v>45231.539649999999</v>
      </c>
      <c r="AE15" s="13">
        <v>41023.896479999996</v>
      </c>
      <c r="AF15" s="13">
        <v>38005.018819999998</v>
      </c>
      <c r="AG15" s="13">
        <v>46408.941149999999</v>
      </c>
      <c r="AH15" s="13">
        <v>33900.924599999998</v>
      </c>
      <c r="AI15" s="13">
        <v>37589.527759999997</v>
      </c>
      <c r="AJ15" s="13">
        <v>48497.057800000002</v>
      </c>
      <c r="AK15" s="13">
        <v>46184.252759999996</v>
      </c>
      <c r="AL15" s="13">
        <v>57271.224999999991</v>
      </c>
      <c r="AM15" s="13">
        <v>52186.33296</v>
      </c>
      <c r="AN15" s="13">
        <v>49616.586630000005</v>
      </c>
      <c r="AO15" s="13">
        <v>47350.505440000008</v>
      </c>
      <c r="AP15" s="13">
        <v>48642.336049999998</v>
      </c>
      <c r="AQ15" s="13">
        <v>44669.821020000003</v>
      </c>
      <c r="AR15" s="13">
        <v>41640.08365</v>
      </c>
      <c r="AS15" s="13">
        <v>33250.189440000002</v>
      </c>
      <c r="AT15" s="13">
        <v>32738.795999999998</v>
      </c>
      <c r="AU15" s="13">
        <v>38499.268499999998</v>
      </c>
      <c r="AV15" s="13"/>
      <c r="AW15" s="13"/>
      <c r="AX15" s="13"/>
    </row>
    <row r="16" spans="1:50">
      <c r="B16" s="2" t="s">
        <v>27</v>
      </c>
      <c r="C16" s="3">
        <v>-2241.4550399999998</v>
      </c>
      <c r="D16" s="3">
        <v>6688.3083767191129</v>
      </c>
      <c r="E16" s="3">
        <v>-850.47439282595258</v>
      </c>
      <c r="F16" s="3">
        <v>6453.3858050340068</v>
      </c>
      <c r="G16" s="3">
        <v>409.52135132471295</v>
      </c>
      <c r="H16" s="3">
        <v>-608.84226633103174</v>
      </c>
      <c r="I16" s="3">
        <v>-3436.2480595046713</v>
      </c>
      <c r="J16" s="3">
        <v>-885.20214658255713</v>
      </c>
      <c r="K16" s="3">
        <v>95.259166269574223</v>
      </c>
      <c r="L16" s="3">
        <v>7805.6825634516808</v>
      </c>
      <c r="M16" s="3">
        <v>3006.7814914867718</v>
      </c>
      <c r="N16" s="3">
        <v>-489.9237641295183</v>
      </c>
      <c r="O16" s="3">
        <v>-2979.3801600000038</v>
      </c>
      <c r="P16" s="3">
        <v>-2855.0318299999981</v>
      </c>
      <c r="Q16" s="3">
        <v>-1200.4231499999985</v>
      </c>
      <c r="R16" s="3">
        <v>-2780.8724999999999</v>
      </c>
      <c r="S16" s="3">
        <v>2468.9473800000028</v>
      </c>
      <c r="T16" s="3">
        <v>-2276.2845000000002</v>
      </c>
      <c r="U16" s="3">
        <v>-4496.3205600000019</v>
      </c>
      <c r="V16" s="3">
        <v>-837.45255000000452</v>
      </c>
      <c r="W16" s="3">
        <v>-1099.7086599999964</v>
      </c>
      <c r="X16" s="3">
        <v>14321.159160000005</v>
      </c>
      <c r="Y16" s="3">
        <v>-561.30717000000175</v>
      </c>
      <c r="Z16" s="3">
        <v>-1098.1363200000003</v>
      </c>
      <c r="AA16" s="3">
        <v>-607.19024000000206</v>
      </c>
      <c r="AB16" s="3">
        <v>-5261.7525300000016</v>
      </c>
      <c r="AC16" s="3">
        <v>1430.6876799999998</v>
      </c>
      <c r="AD16" s="3">
        <v>-4094.6339499999954</v>
      </c>
      <c r="AE16" s="3">
        <v>-4164.3593999999985</v>
      </c>
      <c r="AF16" s="3">
        <v>-3097.4675000000002</v>
      </c>
      <c r="AG16" s="3">
        <v>8440.2560000000067</v>
      </c>
      <c r="AH16" s="3">
        <v>-12463.606079999998</v>
      </c>
      <c r="AI16" s="3">
        <v>3558.7145599999949</v>
      </c>
      <c r="AJ16" s="3">
        <v>10979.265780000009</v>
      </c>
      <c r="AK16" s="3">
        <v>-2220.0764399999975</v>
      </c>
      <c r="AL16" s="3">
        <v>11042.734449999996</v>
      </c>
      <c r="AM16" s="3">
        <v>-1663.2537300000042</v>
      </c>
      <c r="AN16" s="3">
        <v>-2569.7463299999981</v>
      </c>
      <c r="AO16" s="3">
        <v>-2313.4704799999968</v>
      </c>
      <c r="AP16" s="3">
        <v>1427.3759500000031</v>
      </c>
      <c r="AQ16" s="3">
        <v>-3832.8719599999936</v>
      </c>
      <c r="AR16" s="3">
        <v>-3158.3452999999972</v>
      </c>
      <c r="AS16" s="3">
        <v>-8509.4351200000019</v>
      </c>
      <c r="AT16" s="3">
        <v>-384.48431999999656</v>
      </c>
      <c r="AU16" s="3">
        <v>5572.3185000000003</v>
      </c>
      <c r="AV16" s="3"/>
      <c r="AW16" s="3"/>
      <c r="AX16" s="3"/>
    </row>
    <row r="17" spans="2:50" s="11" customFormat="1" ht="15.75">
      <c r="B17" s="12" t="s">
        <v>32</v>
      </c>
      <c r="C17" s="13">
        <v>19432.50144</v>
      </c>
      <c r="D17" s="13">
        <v>16971.70464</v>
      </c>
      <c r="E17" s="13">
        <v>10455.931200000001</v>
      </c>
      <c r="F17" s="13">
        <v>9417.988800000001</v>
      </c>
      <c r="G17" s="13">
        <v>5494.5580799999998</v>
      </c>
      <c r="H17" s="13">
        <v>5063.8579200000004</v>
      </c>
      <c r="I17" s="13">
        <v>0.17952000000000001</v>
      </c>
      <c r="J17" s="13">
        <v>0.31680000000000003</v>
      </c>
      <c r="K17" s="13">
        <v>4025.8944000000006</v>
      </c>
      <c r="L17" s="13">
        <v>7660.3507200000004</v>
      </c>
      <c r="M17" s="13">
        <v>14646.60384</v>
      </c>
      <c r="N17" s="13">
        <v>14911.733759999999</v>
      </c>
      <c r="O17" s="13">
        <v>17001.106640000002</v>
      </c>
      <c r="P17" s="13">
        <v>14993.18916</v>
      </c>
      <c r="Q17" s="13">
        <v>13788.444130000002</v>
      </c>
      <c r="R17" s="13">
        <v>8598.8029499999993</v>
      </c>
      <c r="S17" s="13">
        <v>4811.6350000000002</v>
      </c>
      <c r="T17" s="13">
        <v>2394.2710000000002</v>
      </c>
      <c r="U17" s="13">
        <v>3104.0790000000002</v>
      </c>
      <c r="V17" s="13">
        <v>2618.7147599999998</v>
      </c>
      <c r="W17" s="13">
        <v>4598.7823200000003</v>
      </c>
      <c r="X17" s="13">
        <v>7966.3342999999995</v>
      </c>
      <c r="Y17" s="13">
        <v>11640.19441</v>
      </c>
      <c r="Z17" s="13">
        <v>16917.539840000001</v>
      </c>
      <c r="AA17" s="13">
        <v>14921.60857</v>
      </c>
      <c r="AB17" s="13">
        <v>17016.29999</v>
      </c>
      <c r="AC17" s="13">
        <v>16960.306260000001</v>
      </c>
      <c r="AD17" s="13">
        <v>5106.6899999999996</v>
      </c>
      <c r="AE17" s="13">
        <v>4571.0050610000008</v>
      </c>
      <c r="AF17" s="13">
        <v>105.709</v>
      </c>
      <c r="AG17" s="13">
        <v>4518.7151100000001</v>
      </c>
      <c r="AH17" s="13">
        <v>3009.7624500000002</v>
      </c>
      <c r="AI17" s="13">
        <v>4104.6369599999998</v>
      </c>
      <c r="AJ17" s="13">
        <v>6134.0280000000002</v>
      </c>
      <c r="AK17" s="13">
        <v>11112.092000000001</v>
      </c>
      <c r="AL17" s="13">
        <v>16226.966</v>
      </c>
      <c r="AM17" s="13">
        <v>16310.457</v>
      </c>
      <c r="AN17" s="13">
        <v>16071.964</v>
      </c>
      <c r="AO17" s="13">
        <v>11525.386</v>
      </c>
      <c r="AP17" s="13">
        <v>5457.9840000000004</v>
      </c>
      <c r="AQ17" s="13">
        <v>6300.8540000000003</v>
      </c>
      <c r="AR17" s="13">
        <v>4799.99</v>
      </c>
      <c r="AS17" s="13">
        <v>4568.0630000000001</v>
      </c>
      <c r="AT17" s="13">
        <v>3902.0549999999998</v>
      </c>
      <c r="AU17" s="13">
        <v>5555.0929999999998</v>
      </c>
      <c r="AV17" s="13"/>
      <c r="AW17" s="13"/>
      <c r="AX17" s="13"/>
    </row>
    <row r="18" spans="2:50" s="11" customFormat="1" ht="15.75">
      <c r="B18" s="12" t="s">
        <v>33</v>
      </c>
      <c r="C18" s="13">
        <v>52498.649279999998</v>
      </c>
      <c r="D18" s="13">
        <v>27007.073280000001</v>
      </c>
      <c r="E18" s="13">
        <v>29682.523200000003</v>
      </c>
      <c r="F18" s="13">
        <v>18408.709440000002</v>
      </c>
      <c r="G18" s="13">
        <v>10844.106240000001</v>
      </c>
      <c r="H18" s="13">
        <v>11591.236800000001</v>
      </c>
      <c r="I18" s="13">
        <v>8914.0867200000012</v>
      </c>
      <c r="J18" s="13">
        <v>15526.103999999999</v>
      </c>
      <c r="K18" s="13">
        <v>15608.714880000001</v>
      </c>
      <c r="L18" s="13">
        <v>20203.170240000003</v>
      </c>
      <c r="M18" s="13">
        <v>27277.979520000001</v>
      </c>
      <c r="N18" s="13">
        <v>27800.55168</v>
      </c>
      <c r="O18" s="13">
        <v>41631.705679999999</v>
      </c>
      <c r="P18" s="13">
        <v>38990.973340000004</v>
      </c>
      <c r="Q18" s="13">
        <v>29922.263440000002</v>
      </c>
      <c r="R18" s="13">
        <v>18628.252683332998</v>
      </c>
      <c r="S18" s="13">
        <v>15173.162</v>
      </c>
      <c r="T18" s="13">
        <v>11328.698</v>
      </c>
      <c r="U18" s="13">
        <v>9077.86</v>
      </c>
      <c r="V18" s="13">
        <v>8517.6939199999997</v>
      </c>
      <c r="W18" s="13">
        <v>11696.941860000001</v>
      </c>
      <c r="X18" s="13">
        <v>22997.808080000003</v>
      </c>
      <c r="Y18" s="13">
        <v>22793.335280000003</v>
      </c>
      <c r="Z18" s="13">
        <v>22525.366959999999</v>
      </c>
      <c r="AA18" s="13">
        <v>32052.949649999999</v>
      </c>
      <c r="AB18" s="13">
        <v>48615.652679999999</v>
      </c>
      <c r="AC18" s="13">
        <v>38586.846810000003</v>
      </c>
      <c r="AD18" s="13">
        <v>24313.984</v>
      </c>
      <c r="AE18" s="13">
        <v>13561.786871</v>
      </c>
      <c r="AF18" s="13">
        <v>10456.438</v>
      </c>
      <c r="AG18" s="13">
        <v>14389.358</v>
      </c>
      <c r="AH18" s="13">
        <v>8360.597960000001</v>
      </c>
      <c r="AI18" s="13">
        <v>15001.672759999999</v>
      </c>
      <c r="AJ18" s="13">
        <v>25431.322</v>
      </c>
      <c r="AK18" s="13">
        <v>27104.629000000001</v>
      </c>
      <c r="AL18" s="13">
        <v>30278.245999999999</v>
      </c>
      <c r="AM18" s="13">
        <v>35490.817999999999</v>
      </c>
      <c r="AN18" s="13">
        <v>26144.55</v>
      </c>
      <c r="AO18" s="13">
        <v>26280.185000000001</v>
      </c>
      <c r="AP18" s="13">
        <v>19868.008000000002</v>
      </c>
      <c r="AQ18" s="13">
        <v>13679.312</v>
      </c>
      <c r="AR18" s="13">
        <v>8474.3160000000007</v>
      </c>
      <c r="AS18" s="13">
        <v>6653.8879999999999</v>
      </c>
      <c r="AT18" s="13">
        <v>12480.276</v>
      </c>
      <c r="AU18" s="13">
        <v>13652.499</v>
      </c>
      <c r="AV18" s="13"/>
      <c r="AW18" s="13"/>
      <c r="AX18" s="13"/>
    </row>
    <row r="20" spans="2:50" ht="15.75">
      <c r="B20" s="2" t="s">
        <v>30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">
        <f t="shared" ref="O20:AL20" si="6">O3/C3-1</f>
        <v>-0.28598500179806963</v>
      </c>
      <c r="P20" s="1">
        <f t="shared" si="6"/>
        <v>4.0516758797212171E-2</v>
      </c>
      <c r="Q20" s="1">
        <f t="shared" si="6"/>
        <v>-3.7273894462553581E-2</v>
      </c>
      <c r="R20" s="1">
        <f t="shared" si="6"/>
        <v>4.8336957107993461E-2</v>
      </c>
      <c r="S20" s="1">
        <f t="shared" si="6"/>
        <v>0.28542162341447752</v>
      </c>
      <c r="T20" s="1">
        <f t="shared" si="6"/>
        <v>-4.1468318659507841E-2</v>
      </c>
      <c r="U20" s="1">
        <f t="shared" si="6"/>
        <v>9.0107171433269295E-2</v>
      </c>
      <c r="V20" s="1">
        <f t="shared" si="6"/>
        <v>0.12019618570218071</v>
      </c>
      <c r="W20" s="1">
        <f t="shared" si="6"/>
        <v>0.19254601019719031</v>
      </c>
      <c r="X20" s="1">
        <f t="shared" si="6"/>
        <v>-5.293497782865475E-2</v>
      </c>
      <c r="Y20" s="1">
        <f t="shared" si="6"/>
        <v>-0.14790992221013277</v>
      </c>
      <c r="Z20" s="1">
        <f t="shared" si="6"/>
        <v>-6.1384956796255552E-2</v>
      </c>
      <c r="AA20" s="1">
        <f t="shared" si="6"/>
        <v>-4.8855024055258101E-2</v>
      </c>
      <c r="AB20" s="1">
        <f t="shared" si="6"/>
        <v>0.14901499628383474</v>
      </c>
      <c r="AC20" s="1">
        <f t="shared" si="6"/>
        <v>0.26176129299095052</v>
      </c>
      <c r="AD20" s="1">
        <f t="shared" si="6"/>
        <v>-0.13581370677059379</v>
      </c>
      <c r="AE20" s="1">
        <f t="shared" si="6"/>
        <v>-0.27733865033454197</v>
      </c>
      <c r="AF20" s="1">
        <f t="shared" si="6"/>
        <v>1.3745153356933271E-2</v>
      </c>
      <c r="AG20" s="1">
        <f t="shared" si="6"/>
        <v>3.6431861985728675E-2</v>
      </c>
      <c r="AH20" s="1">
        <f t="shared" si="6"/>
        <v>-0.12194458603456537</v>
      </c>
      <c r="AI20" s="1">
        <f t="shared" si="6"/>
        <v>-0.13646308240633453</v>
      </c>
      <c r="AJ20" s="1">
        <f t="shared" si="6"/>
        <v>-0.13385994875326701</v>
      </c>
      <c r="AK20" s="1">
        <f t="shared" si="6"/>
        <v>-6.7774284267495988E-2</v>
      </c>
      <c r="AL20" s="1">
        <f t="shared" si="6"/>
        <v>0.12590883323157831</v>
      </c>
      <c r="AM20" s="1">
        <f t="shared" ref="AM20" si="7">AM3/AA3-1</f>
        <v>0.11297207672794496</v>
      </c>
      <c r="AN20" s="1">
        <f t="shared" ref="AN20:AO20" si="8">AN3/AB3-1</f>
        <v>-0.27443853421245035</v>
      </c>
      <c r="AO20" s="1">
        <f t="shared" si="8"/>
        <v>-0.26539995122519011</v>
      </c>
      <c r="AP20" s="1">
        <f t="shared" ref="AP20" si="9">AP3/AD3-1</f>
        <v>-9.4304947885345047E-2</v>
      </c>
      <c r="AQ20" s="1">
        <f t="shared" ref="AQ20" si="10">AQ3/AE3-1</f>
        <v>0.2580668963720405</v>
      </c>
      <c r="AR20" s="1">
        <f t="shared" ref="AR20" si="11">AR3/AF3-1</f>
        <v>-9.0957024449320079E-2</v>
      </c>
      <c r="AS20" s="1">
        <f t="shared" ref="AS20" si="12">AS3/AG3-1</f>
        <v>-7.9975510050833365E-2</v>
      </c>
      <c r="AT20" s="1">
        <f t="shared" ref="AT20" si="13">AT3/AH3-1</f>
        <v>0.14049726434378851</v>
      </c>
      <c r="AU20" s="1">
        <f t="shared" ref="AU20" si="14">AU3/AI3-1</f>
        <v>0.16100362135393009</v>
      </c>
      <c r="AV20" s="1">
        <f t="shared" ref="AV20" si="15">AV3/AJ3-1</f>
        <v>-1</v>
      </c>
      <c r="AW20" s="1">
        <f t="shared" ref="AW20" si="16">AW3/AK3-1</f>
        <v>-1</v>
      </c>
      <c r="AX20" s="1">
        <f t="shared" ref="AX20" si="17">AX3/AL3-1</f>
        <v>-1</v>
      </c>
    </row>
    <row r="21" spans="2:50" ht="15.75">
      <c r="B21" s="2" t="s">
        <v>31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">
        <f t="shared" ref="O21:Z21" si="18">O11/C11-1</f>
        <v>-0.28447389233873766</v>
      </c>
      <c r="P21" s="1">
        <f t="shared" si="18"/>
        <v>5.6134300404354631E-2</v>
      </c>
      <c r="Q21" s="1">
        <f t="shared" si="18"/>
        <v>-3.5401255286699573E-2</v>
      </c>
      <c r="R21" s="1">
        <f t="shared" si="18"/>
        <v>7.0555862261874047E-2</v>
      </c>
      <c r="S21" s="1">
        <f t="shared" si="18"/>
        <v>0.27632235982521314</v>
      </c>
      <c r="T21" s="1">
        <f t="shared" si="18"/>
        <v>-3.2938071252859413E-2</v>
      </c>
      <c r="U21" s="1">
        <f t="shared" si="18"/>
        <v>8.9159648341916142E-2</v>
      </c>
      <c r="V21" s="1">
        <f t="shared" si="18"/>
        <v>0.12274518229347198</v>
      </c>
      <c r="W21" s="1">
        <f t="shared" si="18"/>
        <v>0.19634209244893785</v>
      </c>
      <c r="X21" s="1">
        <f t="shared" si="18"/>
        <v>-7.2156217172717696E-2</v>
      </c>
      <c r="Y21" s="1">
        <f t="shared" si="18"/>
        <v>-0.14340683724376346</v>
      </c>
      <c r="Z21" s="1">
        <f t="shared" si="18"/>
        <v>-5.9571844625022852E-2</v>
      </c>
      <c r="AA21" s="1">
        <f t="shared" ref="AA21:AL21" si="19">AA11/O11-1</f>
        <v>-5.3057682931031191E-2</v>
      </c>
      <c r="AB21" s="1">
        <f t="shared" si="19"/>
        <v>0.15198103340378855</v>
      </c>
      <c r="AC21" s="1">
        <f t="shared" si="19"/>
        <v>0.25621608629239034</v>
      </c>
      <c r="AD21" s="1">
        <f t="shared" si="19"/>
        <v>-0.13536216901541009</v>
      </c>
      <c r="AE21" s="1">
        <f t="shared" si="19"/>
        <v>-0.26591893601246552</v>
      </c>
      <c r="AF21" s="1">
        <f t="shared" si="19"/>
        <v>1.284595185824533E-2</v>
      </c>
      <c r="AG21" s="1">
        <f t="shared" si="19"/>
        <v>-3.3477741047441723E-2</v>
      </c>
      <c r="AH21" s="1">
        <f t="shared" si="19"/>
        <v>-7.8842238168322254E-2</v>
      </c>
      <c r="AI21" s="1">
        <f t="shared" si="19"/>
        <v>-0.15219868286994787</v>
      </c>
      <c r="AJ21" s="1">
        <f t="shared" si="19"/>
        <v>-0.1269240426197914</v>
      </c>
      <c r="AK21" s="1">
        <f t="shared" si="19"/>
        <v>-6.5471113149774718E-2</v>
      </c>
      <c r="AL21" s="1">
        <f t="shared" si="19"/>
        <v>0.11304214907509835</v>
      </c>
      <c r="AM21" s="1">
        <f t="shared" ref="AM21" si="20">AM11/AA11-1</f>
        <v>0.11269870612315391</v>
      </c>
      <c r="AN21" s="1">
        <f t="shared" ref="AN21:AO21" si="21">AN11/AB11-1</f>
        <v>-0.2771925566568828</v>
      </c>
      <c r="AO21" s="1">
        <f t="shared" si="21"/>
        <v>-0.2639921864188296</v>
      </c>
      <c r="AP21" s="1">
        <f t="shared" ref="AP21" si="22">AP11/AD11-1</f>
        <v>-0.10290012679769034</v>
      </c>
      <c r="AQ21" s="1">
        <f t="shared" ref="AQ21" si="23">AQ11/AE11-1</f>
        <v>0.24862380961729746</v>
      </c>
      <c r="AR21" s="1">
        <f t="shared" ref="AR21" si="24">AR11/AF11-1</f>
        <v>-8.0338840775260767E-2</v>
      </c>
      <c r="AS21" s="1">
        <f t="shared" ref="AS21" si="25">AS11/AG11-1</f>
        <v>1.2149264824649508E-2</v>
      </c>
      <c r="AT21" s="1">
        <f t="shared" ref="AT21" si="26">AT11/AH11-1</f>
        <v>8.4715026285630435E-2</v>
      </c>
      <c r="AU21" s="1">
        <f t="shared" ref="AU21" si="27">AU11/AI11-1</f>
        <v>0.14515967223722437</v>
      </c>
      <c r="AV21" s="1">
        <f t="shared" ref="AV21" si="28">AV11/AJ11-1</f>
        <v>-1</v>
      </c>
      <c r="AW21" s="1">
        <f t="shared" ref="AW21" si="29">AW11/AK11-1</f>
        <v>-1</v>
      </c>
      <c r="AX21" s="1">
        <f t="shared" ref="AX21" si="30">AX11/AL11-1</f>
        <v>-1</v>
      </c>
    </row>
    <row r="22" spans="2:50" ht="15.75">
      <c r="B22" s="2" t="s">
        <v>21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">
        <f t="shared" ref="O22:Z22" si="31">O8/C8-1</f>
        <v>-1</v>
      </c>
      <c r="P22" s="1">
        <f t="shared" si="31"/>
        <v>-0.98803677245649624</v>
      </c>
      <c r="Q22" s="1">
        <f t="shared" si="31"/>
        <v>-1</v>
      </c>
      <c r="R22" s="1">
        <f t="shared" si="31"/>
        <v>-1</v>
      </c>
      <c r="S22" s="1">
        <f t="shared" si="31"/>
        <v>0.38676455744804117</v>
      </c>
      <c r="T22" s="1">
        <f t="shared" si="31"/>
        <v>-0.75268808530139908</v>
      </c>
      <c r="U22" s="1">
        <f t="shared" si="31"/>
        <v>-0.73876340310786137</v>
      </c>
      <c r="V22" s="1">
        <f t="shared" si="31"/>
        <v>-0.49970473975717933</v>
      </c>
      <c r="W22" s="1">
        <f t="shared" si="31"/>
        <v>-1.1325875995113366E-2</v>
      </c>
      <c r="X22" s="1">
        <f t="shared" si="31"/>
        <v>4.7720431160455874</v>
      </c>
      <c r="Y22" s="1">
        <f t="shared" si="31"/>
        <v>38.727201599947477</v>
      </c>
      <c r="Z22" s="1" t="e">
        <f t="shared" si="31"/>
        <v>#DIV/0!</v>
      </c>
      <c r="AA22" s="1" t="e">
        <f t="shared" ref="AA22:AL22" si="32">AA8/O8-1</f>
        <v>#DIV/0!</v>
      </c>
      <c r="AB22" s="1">
        <f t="shared" si="32"/>
        <v>5.5162174224757772</v>
      </c>
      <c r="AC22" s="1" t="e">
        <f t="shared" si="32"/>
        <v>#DIV/0!</v>
      </c>
      <c r="AD22" s="1" t="e">
        <f t="shared" si="32"/>
        <v>#DIV/0!</v>
      </c>
      <c r="AE22" s="1">
        <f t="shared" si="32"/>
        <v>-0.90850068288725294</v>
      </c>
      <c r="AF22" s="1">
        <f t="shared" si="32"/>
        <v>-0.11968605489289386</v>
      </c>
      <c r="AG22" s="1">
        <f t="shared" si="32"/>
        <v>1.8430246502553738</v>
      </c>
      <c r="AH22" s="1">
        <f t="shared" si="32"/>
        <v>0.65614539050311826</v>
      </c>
      <c r="AI22" s="1">
        <f t="shared" si="32"/>
        <v>-6.6293091844451424E-2</v>
      </c>
      <c r="AJ22" s="1">
        <f t="shared" si="32"/>
        <v>-0.45556876299981452</v>
      </c>
      <c r="AK22" s="1">
        <f t="shared" si="32"/>
        <v>1.8349637477013823</v>
      </c>
      <c r="AL22" s="1">
        <f t="shared" si="32"/>
        <v>1.8432374005835155</v>
      </c>
      <c r="AM22" s="1">
        <f t="shared" ref="AM22" si="33">AM8/AA8-1</f>
        <v>4.1331282268037839E-3</v>
      </c>
      <c r="AN22" s="1">
        <f t="shared" ref="AN22:AO22" si="34">AN8/AB8-1</f>
        <v>11.826568444761323</v>
      </c>
      <c r="AO22" s="1">
        <f t="shared" si="34"/>
        <v>-0.48175452206482272</v>
      </c>
      <c r="AP22" s="1">
        <f t="shared" ref="AP22" si="35">AP8/AD8-1</f>
        <v>-0.92353640751882127</v>
      </c>
      <c r="AQ22" s="1">
        <f t="shared" ref="AQ22" si="36">AQ8/AE8-1</f>
        <v>49.181781039134485</v>
      </c>
      <c r="AR22" s="1">
        <f t="shared" ref="AR22" si="37">AR8/AF8-1</f>
        <v>4.8065090781444617</v>
      </c>
      <c r="AS22" s="1">
        <f t="shared" ref="AS22" si="38">AS8/AG8-1</f>
        <v>0.39792431470200085</v>
      </c>
      <c r="AT22" s="1">
        <f t="shared" ref="AT22" si="39">AT8/AH8-1</f>
        <v>-0.12961103492270831</v>
      </c>
      <c r="AU22" s="1">
        <f t="shared" ref="AU22" si="40">AU8/AI8-1</f>
        <v>-0.24280315203616276</v>
      </c>
      <c r="AV22" s="1">
        <f t="shared" ref="AV22" si="41">AV8/AJ8-1</f>
        <v>-1</v>
      </c>
      <c r="AW22" s="1">
        <f t="shared" ref="AW22" si="42">AW8/AK8-1</f>
        <v>-1</v>
      </c>
      <c r="AX22" s="1">
        <f t="shared" ref="AX22" si="43">AX8/AL8-1</f>
        <v>-1</v>
      </c>
    </row>
    <row r="23" spans="2:50" ht="15.75">
      <c r="B23" s="2" t="s">
        <v>27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">
        <f t="shared" ref="O23:Z23" si="44">O15/C15-1</f>
        <v>0.3777550476421816</v>
      </c>
      <c r="P23" s="1">
        <f t="shared" si="44"/>
        <v>0.11795685370786035</v>
      </c>
      <c r="Q23" s="1">
        <f t="shared" si="44"/>
        <v>0.11351072011628927</v>
      </c>
      <c r="R23" s="1">
        <f t="shared" si="44"/>
        <v>-7.7872706873510444E-2</v>
      </c>
      <c r="S23" s="1">
        <f t="shared" si="44"/>
        <v>-3.7609772419781362E-2</v>
      </c>
      <c r="T23" s="1">
        <f t="shared" si="44"/>
        <v>-7.5834995932845928E-2</v>
      </c>
      <c r="U23" s="1">
        <f t="shared" si="44"/>
        <v>-0.1042288823994254</v>
      </c>
      <c r="V23" s="1">
        <f t="shared" si="44"/>
        <v>-9.9974505669108926E-2</v>
      </c>
      <c r="W23" s="1">
        <f t="shared" si="44"/>
        <v>-0.12343352796219176</v>
      </c>
      <c r="X23" s="1">
        <f t="shared" si="44"/>
        <v>1.4719090238555887E-2</v>
      </c>
      <c r="Y23" s="1">
        <f t="shared" si="44"/>
        <v>-4.7013370227126816E-2</v>
      </c>
      <c r="Z23" s="1">
        <f t="shared" si="44"/>
        <v>-5.8045661097575585E-2</v>
      </c>
      <c r="AA23" s="1">
        <f t="shared" ref="AA23:AL23" si="45">AA15/O15-1</f>
        <v>-1.8490321243275432E-2</v>
      </c>
      <c r="AB23" s="1">
        <f t="shared" si="45"/>
        <v>-6.6252835143846278E-2</v>
      </c>
      <c r="AC23" s="1">
        <f t="shared" si="45"/>
        <v>-1.6431105484206454E-2</v>
      </c>
      <c r="AD23" s="1">
        <f t="shared" si="45"/>
        <v>-4.8983190955845801E-2</v>
      </c>
      <c r="AE23" s="1">
        <f t="shared" si="45"/>
        <v>-0.17927407919919014</v>
      </c>
      <c r="AF23" s="1">
        <f t="shared" si="45"/>
        <v>-0.20418766441235481</v>
      </c>
      <c r="AG23" s="1">
        <f t="shared" si="45"/>
        <v>7.6187029914980275E-2</v>
      </c>
      <c r="AH23" s="1">
        <f t="shared" si="45"/>
        <v>-0.19673027146226874</v>
      </c>
      <c r="AI23" s="1">
        <f t="shared" si="45"/>
        <v>-8.9080984932598195E-2</v>
      </c>
      <c r="AJ23" s="1">
        <f t="shared" si="45"/>
        <v>-0.12630479877752299</v>
      </c>
      <c r="AK23" s="1">
        <f t="shared" si="45"/>
        <v>-0.15947138535479843</v>
      </c>
      <c r="AL23" s="1">
        <f t="shared" si="45"/>
        <v>6.2525831700900092E-2</v>
      </c>
      <c r="AM23" s="1">
        <f t="shared" ref="AM23" si="46">AM15/AA15-1</f>
        <v>-2.0780938179890573E-2</v>
      </c>
      <c r="AN23" s="1">
        <f t="shared" ref="AN23:AO23" si="47">AN15/AB15-1</f>
        <v>3.1896092424991807E-2</v>
      </c>
      <c r="AO23" s="1">
        <f t="shared" si="47"/>
        <v>-4.2801079952408783E-2</v>
      </c>
      <c r="AP23" s="1">
        <f t="shared" ref="AP23" si="48">AP15/AD15-1</f>
        <v>7.5407479524080223E-2</v>
      </c>
      <c r="AQ23" s="1">
        <f t="shared" ref="AQ23" si="49">AQ15/AE15-1</f>
        <v>8.8873189843813982E-2</v>
      </c>
      <c r="AR23" s="1">
        <f t="shared" ref="AR23" si="50">AR15/AF15-1</f>
        <v>9.5646968291647427E-2</v>
      </c>
      <c r="AS23" s="1">
        <f t="shared" ref="AS23" si="51">AS15/AG15-1</f>
        <v>-0.28353914965370841</v>
      </c>
      <c r="AT23" s="1">
        <f t="shared" ref="AT23" si="52">AT15/AH15-1</f>
        <v>-3.428014467782392E-2</v>
      </c>
      <c r="AU23" s="1">
        <f t="shared" ref="AU23" si="53">AU15/AI15-1</f>
        <v>2.420197310826766E-2</v>
      </c>
      <c r="AV23" s="1">
        <f t="shared" ref="AV23" si="54">AV15/AJ15-1</f>
        <v>-1</v>
      </c>
      <c r="AW23" s="1">
        <f t="shared" ref="AW23" si="55">AW15/AK15-1</f>
        <v>-1</v>
      </c>
      <c r="AX23" s="1">
        <f t="shared" ref="AX23" si="56">AX15/AL15-1</f>
        <v>-1</v>
      </c>
    </row>
    <row r="24" spans="2:50" ht="15.7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spans="2:50" ht="15.7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spans="2:50" ht="15.7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spans="2:50" ht="15.75">
      <c r="Y27" s="1"/>
      <c r="Z27" s="1"/>
      <c r="AA27" s="1"/>
      <c r="AB27" s="9"/>
      <c r="AC27" s="9"/>
      <c r="AD27" s="9"/>
      <c r="AE27" s="9"/>
      <c r="AF27" s="9"/>
      <c r="AG27" s="9"/>
      <c r="AH27" s="9"/>
      <c r="AI27" s="5"/>
      <c r="AJ27" s="5"/>
      <c r="AK27" s="5"/>
      <c r="AL27" s="5"/>
    </row>
    <row r="28" spans="2:50" ht="15.75">
      <c r="Y28" s="1"/>
      <c r="Z28" s="1"/>
      <c r="AA28" s="16"/>
      <c r="AB28" s="17"/>
      <c r="AC28" s="17"/>
      <c r="AD28" s="17"/>
      <c r="AE28" s="17"/>
      <c r="AF28" s="17"/>
      <c r="AG28" s="17"/>
      <c r="AH28" s="17"/>
      <c r="AI28" s="18"/>
    </row>
    <row r="29" spans="2:50" ht="15.75">
      <c r="AA29" s="1"/>
      <c r="AB29" s="9"/>
      <c r="AC29" s="9"/>
      <c r="AD29" s="9"/>
      <c r="AE29" s="9"/>
      <c r="AF29" s="9"/>
      <c r="AG29" s="9"/>
      <c r="AH29" s="9"/>
    </row>
    <row r="30" spans="2:50" ht="15.75">
      <c r="AA30" s="1"/>
      <c r="AB30" s="9"/>
      <c r="AC30" s="9"/>
      <c r="AD30" s="9"/>
      <c r="AE30" s="9"/>
      <c r="AF30" s="9"/>
      <c r="AG30" s="9"/>
      <c r="AH30" s="9"/>
    </row>
    <row r="31" spans="2:50" ht="15.75">
      <c r="AA31" s="1"/>
      <c r="AB31" s="9"/>
      <c r="AC31" s="9"/>
      <c r="AD31" s="9"/>
      <c r="AE31" s="9"/>
      <c r="AF31" s="9"/>
      <c r="AG31" s="9"/>
      <c r="AH31" s="9"/>
    </row>
  </sheetData>
  <conditionalFormatting sqref="C24:AA25 C26:X26 Y26:Z28 O20:AD23 AA26:AA31">
    <cfRule type="cellIs" dxfId="21" priority="23" operator="lessThan">
      <formula>-0.0051</formula>
    </cfRule>
    <cfRule type="cellIs" dxfId="20" priority="24" operator="greaterThan">
      <formula>0.0051</formula>
    </cfRule>
  </conditionalFormatting>
  <conditionalFormatting sqref="C20:N23">
    <cfRule type="cellIs" dxfId="19" priority="5" operator="lessThan">
      <formula>-0.0051</formula>
    </cfRule>
    <cfRule type="cellIs" dxfId="18" priority="6" operator="greaterThan">
      <formula>0.0051</formula>
    </cfRule>
  </conditionalFormatting>
  <conditionalFormatting sqref="AE20:AJ23">
    <cfRule type="cellIs" dxfId="17" priority="3" operator="lessThan">
      <formula>-0.0051</formula>
    </cfRule>
    <cfRule type="cellIs" dxfId="16" priority="4" operator="greaterThan">
      <formula>0.0051</formula>
    </cfRule>
  </conditionalFormatting>
  <conditionalFormatting sqref="AK20:AX23">
    <cfRule type="cellIs" dxfId="15" priority="1" operator="lessThan">
      <formula>-0.0051</formula>
    </cfRule>
    <cfRule type="cellIs" dxfId="14" priority="2" operator="greaterThan">
      <formula>0.0051</formula>
    </cfRule>
  </conditionalFormatting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145" zoomScaleNormal="145" workbookViewId="0">
      <pane xSplit="2" ySplit="1" topLeftCell="C4" activePane="bottomRight" state="frozen"/>
      <selection pane="topRight" activeCell="C1" sqref="C1"/>
      <selection pane="bottomLeft" activeCell="A2" sqref="A2"/>
      <selection pane="bottomRight" activeCell="E31" sqref="E31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4" width="11.5703125" style="5" bestFit="1" customWidth="1"/>
    <col min="5" max="5" width="12.85546875" style="5" bestFit="1" customWidth="1"/>
    <col min="6" max="12" width="11.5703125" style="5" bestFit="1" customWidth="1"/>
    <col min="13" max="13" width="12.85546875" style="5" bestFit="1" customWidth="1"/>
    <col min="14" max="14" width="11.5703125" style="5" bestFit="1" customWidth="1"/>
    <col min="15" max="15" width="11.5703125" bestFit="1" customWidth="1"/>
    <col min="16" max="16" width="11.42578125" bestFit="1" customWidth="1"/>
  </cols>
  <sheetData>
    <row r="1" spans="1:16" ht="16.5" thickBot="1">
      <c r="A1" s="6"/>
      <c r="B1" s="6" t="s">
        <v>28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4</v>
      </c>
      <c r="H1" s="8" t="s">
        <v>5</v>
      </c>
      <c r="I1" s="8" t="s">
        <v>12</v>
      </c>
      <c r="J1" s="8" t="s">
        <v>3</v>
      </c>
      <c r="K1" s="8" t="s">
        <v>6</v>
      </c>
      <c r="L1" s="8" t="s">
        <v>7</v>
      </c>
      <c r="M1" s="8" t="s">
        <v>13</v>
      </c>
      <c r="N1" s="8" t="s">
        <v>14</v>
      </c>
      <c r="O1" s="8" t="s">
        <v>34</v>
      </c>
      <c r="P1" s="8" t="s">
        <v>35</v>
      </c>
    </row>
    <row r="2" spans="1:16" ht="16.5" thickTop="1">
      <c r="B2" s="2" t="s">
        <v>15</v>
      </c>
      <c r="C2" s="3">
        <f>SUM(Monthly!C2:E2)</f>
        <v>4258857.9300900009</v>
      </c>
      <c r="D2" s="3">
        <f>SUM(Monthly!F2:H2)</f>
        <v>4145692.6318600005</v>
      </c>
      <c r="E2" s="3">
        <f>SUM(Monthly!I2:K2)</f>
        <v>13658928.709309999</v>
      </c>
      <c r="F2" s="3">
        <f>SUM(Monthly!L2:N2)</f>
        <v>2404911.0134700001</v>
      </c>
      <c r="G2" s="3">
        <f>SUM(Monthly!O2:Q2)</f>
        <v>2043308.7780400002</v>
      </c>
      <c r="H2" s="3">
        <f>SUM(Monthly!R2:T2)</f>
        <v>2094353.7924200001</v>
      </c>
      <c r="I2" s="3">
        <f>SUM(Monthly!U2:W2)</f>
        <v>8466068.7467800006</v>
      </c>
      <c r="J2" s="3">
        <f>SUM(Monthly!X2:Z2)</f>
        <v>5612578.8371299999</v>
      </c>
      <c r="K2" s="3">
        <f>SUM(Monthly!AA2:AC2)</f>
        <v>2938759.10207</v>
      </c>
      <c r="L2" s="3">
        <f>SUM(Monthly!AD2:AF2)</f>
        <v>1350070.864333</v>
      </c>
      <c r="M2" s="3">
        <f>SUM(Monthly!AG2:AI2)</f>
        <v>11530187.428950001</v>
      </c>
      <c r="N2" s="3">
        <f>SUM(Monthly!AJ2:AL2)</f>
        <v>4576529.3178499993</v>
      </c>
      <c r="O2" s="3">
        <f>SUM(Monthly!AM2:AO2)</f>
        <v>3146116.8367600003</v>
      </c>
      <c r="P2" s="3">
        <f>SUM(Monthly!AP2:AR2)</f>
        <v>6374697.5102399997</v>
      </c>
    </row>
    <row r="3" spans="1:16" s="14" customFormat="1">
      <c r="A3" s="11"/>
      <c r="B3" s="12" t="s">
        <v>16</v>
      </c>
      <c r="C3" s="13">
        <f>SUM(Monthly!C3:E3)</f>
        <v>2329586.6467300002</v>
      </c>
      <c r="D3" s="13">
        <f>SUM(Monthly!F3:H3)</f>
        <v>863602.94001999998</v>
      </c>
      <c r="E3" s="13">
        <f>SUM(Monthly!I3:K3)</f>
        <v>569251.38909000007</v>
      </c>
      <c r="F3" s="13">
        <f>SUM(Monthly!L3:N3)</f>
        <v>1767068.1912500001</v>
      </c>
      <c r="G3" s="13">
        <f>SUM(Monthly!O3:Q3)</f>
        <v>2033695.8364500003</v>
      </c>
      <c r="H3" s="13">
        <f>SUM(Monthly!R3:T3)</f>
        <v>943904.75400000007</v>
      </c>
      <c r="I3" s="13">
        <f>SUM(Monthly!U3:W3)</f>
        <v>647527.70854000002</v>
      </c>
      <c r="J3" s="13">
        <f>SUM(Monthly!X3:Z3)</f>
        <v>1608680.96337</v>
      </c>
      <c r="K3" s="13">
        <f>SUM(Monthly!AA3:AC3)</f>
        <v>2257643.2679599999</v>
      </c>
      <c r="L3" s="13">
        <f>SUM(Monthly!AD3:AF3)</f>
        <v>800505.2346630001</v>
      </c>
      <c r="M3" s="13">
        <f>SUM(Monthly!AG3:AI3)</f>
        <v>595505.23209000006</v>
      </c>
      <c r="N3" s="13">
        <f>SUM(Monthly!AJ3:AL3)</f>
        <v>1587382.93</v>
      </c>
      <c r="O3" s="13">
        <f>SUM(Monthly!AM3:AO3)</f>
        <v>1919911.7379999999</v>
      </c>
      <c r="P3" s="13">
        <f>SUM(Monthly!AP3:AR3)</f>
        <v>802828.37600000005</v>
      </c>
    </row>
    <row r="4" spans="1:16">
      <c r="B4" s="2" t="s">
        <v>17</v>
      </c>
      <c r="C4" s="3">
        <f>SUM(Monthly!C4:E4)</f>
        <v>2329050.6321400004</v>
      </c>
      <c r="D4" s="3">
        <f>SUM(Monthly!F4:H4)</f>
        <v>706307.89107999986</v>
      </c>
      <c r="E4" s="3">
        <f>SUM(Monthly!I4:K4)</f>
        <v>243646.72568999999</v>
      </c>
      <c r="F4" s="3">
        <f>SUM(Monthly!L4:N4)</f>
        <v>204174.65630999999</v>
      </c>
      <c r="G4" s="3">
        <f>SUM(Monthly!O4:Q4)</f>
        <v>260855.03102999998</v>
      </c>
      <c r="H4" s="3">
        <f>SUM(Monthly!R4:T4)</f>
        <v>329345.28399999999</v>
      </c>
      <c r="I4" s="3">
        <f>SUM(Monthly!U4:W4)</f>
        <v>385909.02399999998</v>
      </c>
      <c r="J4" s="3">
        <f>SUM(Monthly!X4:Z4)</f>
        <v>590224.75300000003</v>
      </c>
      <c r="K4" s="3">
        <f>SUM(Monthly!AA4:AC4)</f>
        <v>738466.679</v>
      </c>
      <c r="L4" s="3">
        <f>SUM(Monthly!AD4:AF4)</f>
        <v>172643.22366699998</v>
      </c>
      <c r="M4" s="3">
        <f>SUM(Monthly!AG4:AI4)</f>
        <v>949.76</v>
      </c>
      <c r="N4" s="3">
        <f>SUM(Monthly!AJ4:AL4)</f>
        <v>211600.32799999998</v>
      </c>
      <c r="O4" s="3">
        <f>SUM(Monthly!AM4:AO4)</f>
        <v>1155122.7150000001</v>
      </c>
      <c r="P4" s="3">
        <f>SUM(Monthly!AP4:AR4)</f>
        <v>95412.581000000006</v>
      </c>
    </row>
    <row r="5" spans="1:16">
      <c r="B5" s="2" t="s">
        <v>18</v>
      </c>
      <c r="C5" s="3">
        <f>SUM(Monthly!C5:E5)</f>
        <v>0</v>
      </c>
      <c r="D5" s="3">
        <f>SUM(Monthly!F5:H5)</f>
        <v>157166.61359999998</v>
      </c>
      <c r="E5" s="3">
        <f>SUM(Monthly!I5:K5)</f>
        <v>325553.96074000001</v>
      </c>
      <c r="F5" s="3">
        <f>SUM(Monthly!L5:N5)</f>
        <v>1562465.9479700001</v>
      </c>
      <c r="G5" s="3">
        <f>SUM(Monthly!O5:Q5)</f>
        <v>1772357.7189700003</v>
      </c>
      <c r="H5" s="3">
        <f>SUM(Monthly!R5:T5)</f>
        <v>614379.90700000001</v>
      </c>
      <c r="I5" s="3">
        <f>SUM(Monthly!U5:W5)</f>
        <v>261557.12299999999</v>
      </c>
      <c r="J5" s="3">
        <f>SUM(Monthly!X5:Z5)</f>
        <v>1018061.92605</v>
      </c>
      <c r="K5" s="3">
        <f>SUM(Monthly!AA5:AC5)</f>
        <v>1518633.953</v>
      </c>
      <c r="L5" s="3">
        <f>SUM(Monthly!AD5:AF5)</f>
        <v>474688.33200000005</v>
      </c>
      <c r="M5" s="3">
        <f>SUM(Monthly!AG5:AI5)</f>
        <v>345176.43200000003</v>
      </c>
      <c r="N5" s="3">
        <f>SUM(Monthly!AJ5:AL5)</f>
        <v>1375394.8359999999</v>
      </c>
      <c r="O5" s="3">
        <f>SUM(Monthly!AM5:AO5)</f>
        <v>764300.51900000009</v>
      </c>
      <c r="P5" s="3">
        <f>SUM(Monthly!AP5:AR5)</f>
        <v>707293.02599999995</v>
      </c>
    </row>
    <row r="6" spans="1:16">
      <c r="B6" s="2" t="s">
        <v>19</v>
      </c>
      <c r="C6" s="3">
        <f>SUM(Monthly!C6:E6)</f>
        <v>0</v>
      </c>
      <c r="D6" s="3">
        <f>SUM(Monthly!F6:H6)</f>
        <v>0</v>
      </c>
      <c r="E6" s="3">
        <f>SUM(Monthly!I6:K6)</f>
        <v>0</v>
      </c>
      <c r="F6" s="3">
        <f>SUM(Monthly!L6:N6)</f>
        <v>0</v>
      </c>
      <c r="G6" s="3">
        <f>SUM(Monthly!O6:Q6)</f>
        <v>0</v>
      </c>
      <c r="H6" s="3">
        <f>SUM(Monthly!R6:T6)</f>
        <v>0</v>
      </c>
      <c r="I6" s="3">
        <f>SUM(Monthly!U6:W6)</f>
        <v>0</v>
      </c>
      <c r="J6" s="3">
        <f>SUM(Monthly!X6:Z6)</f>
        <v>0</v>
      </c>
      <c r="K6" s="3">
        <f>SUM(Monthly!AA6:AC6)</f>
        <v>0</v>
      </c>
      <c r="L6" s="3">
        <f>SUM(Monthly!AD6:AF6)</f>
        <v>153060.469996</v>
      </c>
      <c r="M6" s="3">
        <f>SUM(Monthly!AG6:AI6)</f>
        <v>249335.79109000001</v>
      </c>
      <c r="N6" s="3">
        <f>SUM(Monthly!AJ6:AL6)</f>
        <v>0</v>
      </c>
      <c r="O6" s="3">
        <f>SUM(Monthly!AM6:AO6)</f>
        <v>0</v>
      </c>
      <c r="P6" s="3">
        <f>SUM(Monthly!AP6:AR6)</f>
        <v>0</v>
      </c>
    </row>
    <row r="7" spans="1:16">
      <c r="B7" s="2" t="s">
        <v>20</v>
      </c>
      <c r="C7" s="3">
        <f>SUM(Monthly!C7:E7)</f>
        <v>536.01459</v>
      </c>
      <c r="D7" s="3">
        <f>SUM(Monthly!F7:H7)</f>
        <v>128.43534</v>
      </c>
      <c r="E7" s="3">
        <f>SUM(Monthly!I7:K7)</f>
        <v>50.702660000000002</v>
      </c>
      <c r="F7" s="3">
        <f>SUM(Monthly!L7:N7)</f>
        <v>427.58697000000006</v>
      </c>
      <c r="G7" s="3">
        <f>SUM(Monthly!O7:Q7)</f>
        <v>483.08644999999996</v>
      </c>
      <c r="H7" s="3">
        <f>SUM(Monthly!R7:T7)</f>
        <v>179.56300000000002</v>
      </c>
      <c r="I7" s="3">
        <f>SUM(Monthly!U7:W7)</f>
        <v>61.561539999999994</v>
      </c>
      <c r="J7" s="3">
        <f>SUM(Monthly!X7:Z7)</f>
        <v>394.28431999999998</v>
      </c>
      <c r="K7" s="3">
        <f>SUM(Monthly!AA7:AC7)</f>
        <v>542.63595999999995</v>
      </c>
      <c r="L7" s="3">
        <f>SUM(Monthly!AD7:AF7)</f>
        <v>113.209</v>
      </c>
      <c r="M7" s="3">
        <f>SUM(Monthly!AG7:AI7)</f>
        <v>43.248999999999995</v>
      </c>
      <c r="N7" s="3">
        <f>SUM(Monthly!AJ7:AL7)</f>
        <v>387.76600000000002</v>
      </c>
      <c r="O7" s="3">
        <f>SUM(Monthly!AM7:AO7)</f>
        <v>488.50400000000002</v>
      </c>
      <c r="P7" s="3">
        <f>SUM(Monthly!AP7:AR7)</f>
        <v>122.76900000000001</v>
      </c>
    </row>
    <row r="8" spans="1:16" s="14" customFormat="1">
      <c r="A8" s="11"/>
      <c r="B8" s="12" t="s">
        <v>21</v>
      </c>
      <c r="C8" s="13">
        <f>SUM(Monthly!C8:E8)</f>
        <v>1929271.2833600002</v>
      </c>
      <c r="D8" s="13">
        <f>SUM(Monthly!F8:H8)</f>
        <v>3282089.6918400005</v>
      </c>
      <c r="E8" s="13">
        <f>SUM(Monthly!I8:K8)</f>
        <v>13089677.320219999</v>
      </c>
      <c r="F8" s="13">
        <f>SUM(Monthly!L8:N8)</f>
        <v>637842.82221999997</v>
      </c>
      <c r="G8" s="13">
        <f>SUM(Monthly!O8:Q8)</f>
        <v>9612.9415900000004</v>
      </c>
      <c r="H8" s="13">
        <f>SUM(Monthly!R8:T8)</f>
        <v>1150449.0384200001</v>
      </c>
      <c r="I8" s="13">
        <f>SUM(Monthly!U8:W8)</f>
        <v>7818541.0382400006</v>
      </c>
      <c r="J8" s="13">
        <f>SUM(Monthly!X8:Z8)</f>
        <v>4003897.8737599999</v>
      </c>
      <c r="K8" s="13">
        <f>SUM(Monthly!AA8:AC8)</f>
        <v>681115.83411000005</v>
      </c>
      <c r="L8" s="13">
        <f>SUM(Monthly!AD8:AF8)</f>
        <v>549565.62967000005</v>
      </c>
      <c r="M8" s="13">
        <f>SUM(Monthly!AG8:AI8)</f>
        <v>10934682.19686</v>
      </c>
      <c r="N8" s="13">
        <f>SUM(Monthly!AJ8:AL8)</f>
        <v>2989146.3878500001</v>
      </c>
      <c r="O8" s="13">
        <f>SUM(Monthly!AM8:AO8)</f>
        <v>1226205.09876</v>
      </c>
      <c r="P8" s="13">
        <f>SUM(Monthly!AP8:AR8)</f>
        <v>5571869.1342399996</v>
      </c>
    </row>
    <row r="9" spans="1:16">
      <c r="B9" s="2" t="s">
        <v>22</v>
      </c>
      <c r="C9" s="3">
        <f>SUM(Monthly!C9:E9)</f>
        <v>0</v>
      </c>
      <c r="D9" s="3">
        <f>SUM(Monthly!F9:H9)</f>
        <v>0</v>
      </c>
      <c r="E9" s="3">
        <f>SUM(Monthly!I9:K9)</f>
        <v>0</v>
      </c>
      <c r="F9" s="3">
        <f>SUM(Monthly!L9:N9)</f>
        <v>0</v>
      </c>
      <c r="G9" s="3">
        <f>SUM(Monthly!O9:Q9)</f>
        <v>0</v>
      </c>
      <c r="H9" s="3">
        <f>SUM(Monthly!R9:T9)</f>
        <v>0</v>
      </c>
      <c r="I9" s="3">
        <f>SUM(Monthly!U9:W9)</f>
        <v>0</v>
      </c>
      <c r="J9" s="3">
        <f>SUM(Monthly!X9:Z9)</f>
        <v>0</v>
      </c>
      <c r="K9" s="3">
        <f>SUM(Monthly!AA9:AC9)</f>
        <v>0</v>
      </c>
      <c r="L9" s="3">
        <f>SUM(Monthly!AD9:AF9)</f>
        <v>0</v>
      </c>
      <c r="M9" s="3">
        <f>SUM(Monthly!AG9:AI9)</f>
        <v>0</v>
      </c>
      <c r="N9" s="3">
        <f>SUM(Monthly!AJ9:AL9)</f>
        <v>0</v>
      </c>
      <c r="O9" s="3">
        <f>SUM(Monthly!AM9:AO9)</f>
        <v>0</v>
      </c>
      <c r="P9" s="3">
        <f>SUM(Monthly!AP9:AR9)</f>
        <v>0</v>
      </c>
    </row>
    <row r="10" spans="1:16">
      <c r="B10" s="2" t="s">
        <v>23</v>
      </c>
      <c r="C10" s="3">
        <f>SUM(Monthly!C10:E10)</f>
        <v>4249308.1894000005</v>
      </c>
      <c r="D10" s="3">
        <f>SUM(Monthly!F10:H10)</f>
        <v>4136617.7491400004</v>
      </c>
      <c r="E10" s="3">
        <f>SUM(Monthly!I10:K10)</f>
        <v>13660331.712499999</v>
      </c>
      <c r="F10" s="3">
        <f>SUM(Monthly!L10:N10)</f>
        <v>2391301.36809</v>
      </c>
      <c r="G10" s="3">
        <f>SUM(Monthly!O10:Q10)</f>
        <v>2046421.1788300001</v>
      </c>
      <c r="H10" s="3">
        <f>SUM(Monthly!R10:T10)</f>
        <v>2094341.13906</v>
      </c>
      <c r="I10" s="3">
        <f>SUM(Monthly!U10:W10)</f>
        <v>8468871.775630001</v>
      </c>
      <c r="J10" s="3">
        <f>SUM(Monthly!X10:Z10)</f>
        <v>5594501.4319600007</v>
      </c>
      <c r="K10" s="3">
        <f>SUM(Monthly!AA10:AC10)</f>
        <v>2937657.1428</v>
      </c>
      <c r="L10" s="3">
        <f>SUM(Monthly!AD10:AF10)</f>
        <v>1356617.29305</v>
      </c>
      <c r="M10" s="3">
        <f>SUM(Monthly!AG10:AI10)</f>
        <v>11529163.28857</v>
      </c>
      <c r="N10" s="3">
        <f>SUM(Monthly!AJ10:AL10)</f>
        <v>4556318.9777199998</v>
      </c>
      <c r="O10" s="3">
        <f>SUM(Monthly!AM10:AO10)</f>
        <v>3143247.82436</v>
      </c>
      <c r="P10" s="3">
        <f>SUM(Monthly!AP10:AR10)</f>
        <v>6381182.3473899998</v>
      </c>
    </row>
    <row r="11" spans="1:16" s="14" customFormat="1">
      <c r="A11" s="11"/>
      <c r="B11" s="12" t="s">
        <v>24</v>
      </c>
      <c r="C11" s="13">
        <f>SUM(Monthly!C11:E11)</f>
        <v>2320036.9060400003</v>
      </c>
      <c r="D11" s="13">
        <f>SUM(Monthly!F11:H11)</f>
        <v>854325.61886000005</v>
      </c>
      <c r="E11" s="13">
        <f>SUM(Monthly!I11:K11)</f>
        <v>570225.01747999992</v>
      </c>
      <c r="F11" s="13">
        <f>SUM(Monthly!L11:N11)</f>
        <v>1752111.0677499999</v>
      </c>
      <c r="G11" s="13">
        <f>SUM(Monthly!O11:Q11)</f>
        <v>2036808.2372400002</v>
      </c>
      <c r="H11" s="13">
        <f>SUM(Monthly!R11:T11)</f>
        <v>942913.92136999988</v>
      </c>
      <c r="I11" s="13">
        <f>SUM(Monthly!U11:W11)</f>
        <v>649590.74393</v>
      </c>
      <c r="J11" s="13">
        <f>SUM(Monthly!X11:Z11)</f>
        <v>1589657.6984000001</v>
      </c>
      <c r="K11" s="13">
        <f>SUM(Monthly!AA11:AC11)</f>
        <v>2256541.3086900003</v>
      </c>
      <c r="L11" s="13">
        <f>SUM(Monthly!AD11:AF11)</f>
        <v>803813.38337999978</v>
      </c>
      <c r="M11" s="13">
        <f>SUM(Monthly!AG11:AI11)</f>
        <v>588875.89486999996</v>
      </c>
      <c r="N11" s="13">
        <f>SUM(Monthly!AJ11:AL11)</f>
        <v>1567172.5898699998</v>
      </c>
      <c r="O11" s="13">
        <f>SUM(Monthly!AM11:AO11)</f>
        <v>1917042.7255999998</v>
      </c>
      <c r="P11" s="13">
        <f>SUM(Monthly!AP11:AR11)</f>
        <v>802569.54330999998</v>
      </c>
    </row>
    <row r="12" spans="1:16">
      <c r="B12" s="2" t="s">
        <v>25</v>
      </c>
      <c r="C12" s="3">
        <f>SUM(Monthly!C12:E12)</f>
        <v>5953.3586800000003</v>
      </c>
      <c r="D12" s="3">
        <f>SUM(Monthly!F12:H12)</f>
        <v>2820.8162299999999</v>
      </c>
      <c r="E12" s="3">
        <f>SUM(Monthly!I12:K12)</f>
        <v>2823.1974799999998</v>
      </c>
      <c r="F12" s="3">
        <f>SUM(Monthly!L12:N12)</f>
        <v>3287.1001600000004</v>
      </c>
      <c r="G12" s="3">
        <f>SUM(Monthly!O12:Q12)</f>
        <v>3922.4343499999995</v>
      </c>
      <c r="H12" s="3">
        <f>SUM(Monthly!R12:T12)</f>
        <v>2480.6828599999999</v>
      </c>
      <c r="I12" s="3">
        <f>SUM(Monthly!U12:W12)</f>
        <v>3922.29414</v>
      </c>
      <c r="J12" s="3">
        <f>SUM(Monthly!X12:Z12)</f>
        <v>5512.5296600000001</v>
      </c>
      <c r="K12" s="3">
        <f>SUM(Monthly!AA12:AC12)</f>
        <v>5995.1627399999998</v>
      </c>
      <c r="L12" s="3">
        <f>SUM(Monthly!AD12:AF12)</f>
        <v>4055.87536</v>
      </c>
      <c r="M12" s="3">
        <f>SUM(Monthly!AG12:AI12)</f>
        <v>-2387.3125399999999</v>
      </c>
      <c r="N12" s="3">
        <f>SUM(Monthly!AJ12:AL12)</f>
        <v>4717.4883599999994</v>
      </c>
      <c r="O12" s="3">
        <f>SUM(Monthly!AM12:AO12)</f>
        <v>8035.0262999999995</v>
      </c>
      <c r="P12" s="3">
        <f>SUM(Monthly!AP12:AR12)</f>
        <v>1391.62249</v>
      </c>
    </row>
    <row r="13" spans="1:16" s="14" customFormat="1">
      <c r="A13" s="11"/>
      <c r="B13" s="12" t="s">
        <v>21</v>
      </c>
      <c r="C13" s="13">
        <f>SUM(Monthly!C13:E13)</f>
        <v>1929271.2833600002</v>
      </c>
      <c r="D13" s="13">
        <f>SUM(Monthly!F13:H13)</f>
        <v>3282089.6918400005</v>
      </c>
      <c r="E13" s="13">
        <f>SUM(Monthly!I13:K13)</f>
        <v>13089677.320219999</v>
      </c>
      <c r="F13" s="13">
        <f>SUM(Monthly!L13:N13)</f>
        <v>637842.82221999997</v>
      </c>
      <c r="G13" s="13">
        <f>SUM(Monthly!O13:Q13)</f>
        <v>9612.9415900000004</v>
      </c>
      <c r="H13" s="13">
        <f>SUM(Monthly!R13:T13)</f>
        <v>1150449.0384200001</v>
      </c>
      <c r="I13" s="13">
        <f>SUM(Monthly!U13:W13)</f>
        <v>7818541.0382400006</v>
      </c>
      <c r="J13" s="13">
        <f>SUM(Monthly!X13:Z13)</f>
        <v>4003897.8737599999</v>
      </c>
      <c r="K13" s="13">
        <f>SUM(Monthly!AA13:AC13)</f>
        <v>681115.83411000005</v>
      </c>
      <c r="L13" s="13">
        <f>SUM(Monthly!AD13:AF13)</f>
        <v>549565.62967000005</v>
      </c>
      <c r="M13" s="13">
        <f>SUM(Monthly!AG13:AI13)</f>
        <v>10934682.19686</v>
      </c>
      <c r="N13" s="13">
        <f>SUM(Monthly!AJ13:AL13)</f>
        <v>2989146.3878500001</v>
      </c>
      <c r="O13" s="13">
        <f>SUM(Monthly!AM13:AO13)</f>
        <v>1226205.09876</v>
      </c>
      <c r="P13" s="13">
        <f>SUM(Monthly!AP13:AR13)</f>
        <v>5571869.1342399996</v>
      </c>
    </row>
    <row r="14" spans="1:16">
      <c r="B14" s="2" t="s">
        <v>26</v>
      </c>
      <c r="C14" s="3">
        <f>SUM(Monthly!C14:E14)</f>
        <v>0</v>
      </c>
      <c r="D14" s="3">
        <f>SUM(Monthly!F14:H14)</f>
        <v>202.43844000000001</v>
      </c>
      <c r="E14" s="3">
        <f>SUM(Monthly!I14:K14)</f>
        <v>429.37479999999999</v>
      </c>
      <c r="F14" s="3">
        <f>SUM(Monthly!L14:N14)</f>
        <v>1347.4781200000002</v>
      </c>
      <c r="G14" s="3">
        <f>SUM(Monthly!O14:Q14)</f>
        <v>0</v>
      </c>
      <c r="H14" s="3">
        <f>SUM(Monthly!R14:T14)</f>
        <v>978.17927000000009</v>
      </c>
      <c r="I14" s="3">
        <f>SUM(Monthly!U14:W14)</f>
        <v>739.99346000000003</v>
      </c>
      <c r="J14" s="3">
        <f>SUM(Monthly!X14:Z14)</f>
        <v>945.85980000000006</v>
      </c>
      <c r="K14" s="3">
        <f>SUM(Monthly!AA14:AC14)</f>
        <v>0</v>
      </c>
      <c r="L14" s="3">
        <f>SUM(Monthly!AD14:AF14)</f>
        <v>3238.2799999999997</v>
      </c>
      <c r="M14" s="3">
        <f>SUM(Monthly!AG14:AI14)</f>
        <v>5605.1968399999996</v>
      </c>
      <c r="N14" s="3">
        <f>SUM(Monthly!AJ14:AL14)</f>
        <v>0</v>
      </c>
      <c r="O14" s="3">
        <f>SUM(Monthly!AM14:AO14)</f>
        <v>0</v>
      </c>
      <c r="P14" s="3">
        <f>SUM(Monthly!AP14:AR14)</f>
        <v>6743.6698399999996</v>
      </c>
    </row>
    <row r="15" spans="1:16" s="15" customFormat="1">
      <c r="A15" s="4"/>
      <c r="B15" s="2" t="s">
        <v>29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 s="15" customFormat="1">
      <c r="A16" s="4"/>
      <c r="B16" s="2" t="s">
        <v>27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s="15" customFormat="1">
      <c r="A17" s="4"/>
      <c r="B17" s="2" t="s">
        <v>32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s="15" customFormat="1">
      <c r="A18" s="4"/>
      <c r="B18" s="2" t="s">
        <v>33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B20" s="2" t="s">
        <v>30</v>
      </c>
      <c r="C20" s="10"/>
      <c r="D20" s="10"/>
      <c r="E20" s="10"/>
      <c r="F20" s="10"/>
      <c r="G20" s="1">
        <f t="shared" ref="G20:I20" si="0">G3/C3-1</f>
        <v>-0.12701429701931743</v>
      </c>
      <c r="H20" s="1">
        <f t="shared" si="0"/>
        <v>9.2984646367855639E-2</v>
      </c>
      <c r="I20" s="1">
        <f t="shared" si="0"/>
        <v>0.13750747200657987</v>
      </c>
      <c r="J20" s="1">
        <f>J3/F3-1</f>
        <v>-8.9632776292554506E-2</v>
      </c>
      <c r="K20" s="1">
        <f t="shared" ref="K20:P20" si="1">K3/G3-1</f>
        <v>0.11011844912901037</v>
      </c>
      <c r="L20" s="1">
        <f t="shared" si="1"/>
        <v>-0.15192159879406641</v>
      </c>
      <c r="M20" s="1">
        <f t="shared" si="1"/>
        <v>-8.034015496772573E-2</v>
      </c>
      <c r="N20" s="1">
        <f t="shared" si="1"/>
        <v>-1.323943892851398E-2</v>
      </c>
      <c r="O20" s="1">
        <f t="shared" si="1"/>
        <v>-0.14959472772028026</v>
      </c>
      <c r="P20" s="1">
        <f t="shared" si="1"/>
        <v>2.9020938732249313E-3</v>
      </c>
    </row>
    <row r="21" spans="1:16">
      <c r="B21" s="2" t="s">
        <v>31</v>
      </c>
      <c r="C21" s="10"/>
      <c r="D21" s="10"/>
      <c r="E21" s="10"/>
      <c r="F21" s="10"/>
      <c r="G21" s="1">
        <f t="shared" ref="G21:I21" si="2">G11/C11-1</f>
        <v>-0.12207938074719438</v>
      </c>
      <c r="H21" s="1">
        <f t="shared" si="2"/>
        <v>0.1036938382208541</v>
      </c>
      <c r="I21" s="1">
        <f t="shared" si="2"/>
        <v>0.13918317158503801</v>
      </c>
      <c r="J21" s="1">
        <f>J11/F11-1</f>
        <v>-9.2718648001360315E-2</v>
      </c>
      <c r="K21" s="1">
        <f t="shared" ref="K21:P21" si="3">K11/G11-1</f>
        <v>0.10788107954028692</v>
      </c>
      <c r="L21" s="1">
        <f t="shared" si="3"/>
        <v>-0.14752198990539345</v>
      </c>
      <c r="M21" s="1">
        <f t="shared" si="3"/>
        <v>-9.3466308791097408E-2</v>
      </c>
      <c r="N21" s="1">
        <f t="shared" si="3"/>
        <v>-1.4144622803155538E-2</v>
      </c>
      <c r="O21" s="1">
        <f t="shared" si="3"/>
        <v>-0.15045086113982609</v>
      </c>
      <c r="P21" s="1">
        <f t="shared" si="3"/>
        <v>-1.5474239365976805E-3</v>
      </c>
    </row>
    <row r="22" spans="1:16">
      <c r="B22" s="2" t="s">
        <v>21</v>
      </c>
      <c r="C22" s="10"/>
      <c r="D22" s="10"/>
      <c r="E22" s="10"/>
      <c r="F22" s="10"/>
      <c r="G22" s="1">
        <f t="shared" ref="G22:I22" si="4">G8/C8-1</f>
        <v>-0.99501731992130305</v>
      </c>
      <c r="H22" s="1">
        <f t="shared" si="4"/>
        <v>-0.64947666077491106</v>
      </c>
      <c r="I22" s="1">
        <f t="shared" si="4"/>
        <v>-0.40269413470090076</v>
      </c>
      <c r="J22" s="1">
        <f>J8/F8-1</f>
        <v>5.2772484604036283</v>
      </c>
      <c r="K22" s="1">
        <f t="shared" ref="K22:P22" si="5">K8/G8-1</f>
        <v>69.854048964423185</v>
      </c>
      <c r="L22" s="1">
        <f t="shared" si="5"/>
        <v>-0.52230336910467523</v>
      </c>
      <c r="M22" s="1">
        <f t="shared" si="5"/>
        <v>0.39855788226718336</v>
      </c>
      <c r="N22" s="1">
        <f t="shared" si="5"/>
        <v>-0.25344090131776065</v>
      </c>
      <c r="O22" s="1">
        <f t="shared" si="5"/>
        <v>0.80028864012867462</v>
      </c>
      <c r="P22" s="1">
        <f t="shared" si="5"/>
        <v>9.138678318703743</v>
      </c>
    </row>
    <row r="23" spans="1:16">
      <c r="G23" s="1"/>
      <c r="H23" s="1"/>
      <c r="I23" s="1"/>
      <c r="J23" s="1"/>
      <c r="K23" s="1"/>
      <c r="L23" s="1"/>
      <c r="M23" s="1"/>
      <c r="N23" s="1"/>
    </row>
  </sheetData>
  <conditionalFormatting sqref="G23:N23 C19:N22">
    <cfRule type="cellIs" dxfId="13" priority="15" operator="lessThan">
      <formula>-0.0051</formula>
    </cfRule>
    <cfRule type="cellIs" dxfId="12" priority="16" operator="greaterThan">
      <formula>0.0051</formula>
    </cfRule>
  </conditionalFormatting>
  <conditionalFormatting sqref="C15:N18">
    <cfRule type="cellIs" dxfId="11" priority="5" operator="lessThan">
      <formula>-0.0051</formula>
    </cfRule>
    <cfRule type="cellIs" dxfId="10" priority="6" operator="greaterThan">
      <formula>0.0051</formula>
    </cfRule>
  </conditionalFormatting>
  <conditionalFormatting sqref="O19:P22">
    <cfRule type="cellIs" dxfId="9" priority="3" operator="lessThan">
      <formula>-0.0051</formula>
    </cfRule>
    <cfRule type="cellIs" dxfId="8" priority="4" operator="greaterThan">
      <formula>0.0051</formula>
    </cfRule>
  </conditionalFormatting>
  <conditionalFormatting sqref="O15:P18">
    <cfRule type="cellIs" dxfId="7" priority="1" operator="lessThan">
      <formula>-0.0051</formula>
    </cfRule>
    <cfRule type="cellIs" dxfId="6" priority="2" operator="greaterThan">
      <formula>0.0051</formula>
    </cfRule>
  </conditionalFormatting>
  <pageMargins left="0.7" right="0.7" top="0.75" bottom="0.75" header="0.3" footer="0.3"/>
  <ignoredErrors>
    <ignoredError sqref="C2:N1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130" zoomScaleNormal="130" workbookViewId="0">
      <selection activeCell="E22" sqref="E22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4" width="9.42578125" style="5" bestFit="1" customWidth="1"/>
    <col min="5" max="5" width="9.140625" style="5"/>
  </cols>
  <sheetData>
    <row r="1" spans="1:5" ht="16.5" thickBot="1">
      <c r="A1" s="6"/>
      <c r="B1" s="6" t="s">
        <v>28</v>
      </c>
      <c r="C1" s="8" t="s">
        <v>0</v>
      </c>
      <c r="D1" s="8" t="s">
        <v>1</v>
      </c>
      <c r="E1" s="8" t="s">
        <v>2</v>
      </c>
    </row>
    <row r="2" spans="1:5" ht="16.5" thickTop="1">
      <c r="B2" s="2" t="s">
        <v>15</v>
      </c>
      <c r="C2" s="3">
        <f>SUM(Monthly!C2:N2)</f>
        <v>24468390.284730002</v>
      </c>
      <c r="D2" s="3">
        <f>SUM(Monthly!O2:Z2)</f>
        <v>18216310.154369999</v>
      </c>
      <c r="E2" s="3">
        <f>SUM(Monthly!AA2:AL2)</f>
        <v>20395546.713203002</v>
      </c>
    </row>
    <row r="3" spans="1:5" s="14" customFormat="1">
      <c r="A3" s="11"/>
      <c r="B3" s="12" t="s">
        <v>16</v>
      </c>
      <c r="C3" s="13">
        <f>SUM(Monthly!C3:N3)</f>
        <v>5529509.1670900006</v>
      </c>
      <c r="D3" s="13">
        <f>SUM(Monthly!O3:Z3)</f>
        <v>5233809.2623600001</v>
      </c>
      <c r="E3" s="13">
        <f>SUM(Monthly!AA3:AL3)</f>
        <v>5241036.6647129999</v>
      </c>
    </row>
    <row r="4" spans="1:5">
      <c r="B4" s="2" t="s">
        <v>17</v>
      </c>
      <c r="C4" s="3">
        <f>SUM(Monthly!C4:N4)</f>
        <v>3483179.9052199996</v>
      </c>
      <c r="D4" s="3">
        <f>SUM(Monthly!O4:Z4)</f>
        <v>1566334.0920299999</v>
      </c>
      <c r="E4" s="3">
        <f>SUM(Monthly!AA4:AL4)</f>
        <v>1123659.9906669999</v>
      </c>
    </row>
    <row r="5" spans="1:5">
      <c r="B5" s="2" t="s">
        <v>18</v>
      </c>
      <c r="C5" s="3">
        <f>SUM(Monthly!C5:N5)</f>
        <v>2045186.5223099999</v>
      </c>
      <c r="D5" s="3">
        <f>SUM(Monthly!O5:Z5)</f>
        <v>3666356.67502</v>
      </c>
      <c r="E5" s="3">
        <f>SUM(Monthly!AA5:AL5)</f>
        <v>3713893.5529999994</v>
      </c>
    </row>
    <row r="6" spans="1:5">
      <c r="B6" s="2" t="s">
        <v>19</v>
      </c>
      <c r="C6" s="3">
        <f>SUM(Monthly!C6:N6)</f>
        <v>0</v>
      </c>
      <c r="D6" s="3">
        <f>SUM(Monthly!O6:Z6)</f>
        <v>0</v>
      </c>
      <c r="E6" s="3">
        <f>SUM(Monthly!AA6:AL6)</f>
        <v>402396.26108600001</v>
      </c>
    </row>
    <row r="7" spans="1:5">
      <c r="B7" s="2" t="s">
        <v>20</v>
      </c>
      <c r="C7" s="3">
        <f>SUM(Monthly!C7:N7)</f>
        <v>1142.73956</v>
      </c>
      <c r="D7" s="3">
        <f>SUM(Monthly!O7:Z7)</f>
        <v>1118.49531</v>
      </c>
      <c r="E7" s="3">
        <f>SUM(Monthly!AA7:AL7)</f>
        <v>1086.8599599999998</v>
      </c>
    </row>
    <row r="8" spans="1:5" s="14" customFormat="1">
      <c r="A8" s="11"/>
      <c r="B8" s="12" t="s">
        <v>21</v>
      </c>
      <c r="C8" s="13">
        <f>SUM(Monthly!C8:N8)</f>
        <v>18938881.11764</v>
      </c>
      <c r="D8" s="13">
        <f>SUM(Monthly!O8:Z8)</f>
        <v>12982500.89201</v>
      </c>
      <c r="E8" s="13">
        <f>SUM(Monthly!AA8:AL8)</f>
        <v>15154510.048490001</v>
      </c>
    </row>
    <row r="9" spans="1:5">
      <c r="B9" s="2" t="s">
        <v>22</v>
      </c>
      <c r="C9" s="3">
        <f>SUM(Monthly!C9:N9)</f>
        <v>0</v>
      </c>
      <c r="D9" s="3">
        <f>SUM(Monthly!O9:Z9)</f>
        <v>0</v>
      </c>
      <c r="E9" s="3">
        <f>SUM(Monthly!AA9:AL9)</f>
        <v>0</v>
      </c>
    </row>
    <row r="10" spans="1:5">
      <c r="B10" s="2" t="s">
        <v>23</v>
      </c>
      <c r="C10" s="3">
        <f>SUM(Monthly!C10:N10)</f>
        <v>24437559.019129999</v>
      </c>
      <c r="D10" s="3">
        <f>SUM(Monthly!O10:Z10)</f>
        <v>18204135.525480002</v>
      </c>
      <c r="E10" s="3">
        <f>SUM(Monthly!AA10:AL10)</f>
        <v>20379756.70214</v>
      </c>
    </row>
    <row r="11" spans="1:5" s="14" customFormat="1">
      <c r="A11" s="11"/>
      <c r="B11" s="12" t="s">
        <v>24</v>
      </c>
      <c r="C11" s="13">
        <f>SUM(Monthly!C11:N11)</f>
        <v>5496698.6101299999</v>
      </c>
      <c r="D11" s="13">
        <f>SUM(Monthly!O11:Z11)</f>
        <v>5218970.6009400003</v>
      </c>
      <c r="E11" s="13">
        <f>SUM(Monthly!AA11:AL11)</f>
        <v>5216403.1768100001</v>
      </c>
    </row>
    <row r="12" spans="1:5">
      <c r="B12" s="2" t="s">
        <v>25</v>
      </c>
      <c r="C12" s="3">
        <f>SUM(Monthly!C12:N12)</f>
        <v>14884.472550000002</v>
      </c>
      <c r="D12" s="3">
        <f>SUM(Monthly!O12:Z12)</f>
        <v>15837.94101</v>
      </c>
      <c r="E12" s="3">
        <f>SUM(Monthly!AA12:AL12)</f>
        <v>12381.21392</v>
      </c>
    </row>
    <row r="13" spans="1:5" s="14" customFormat="1">
      <c r="A13" s="11"/>
      <c r="B13" s="12" t="s">
        <v>21</v>
      </c>
      <c r="C13" s="13">
        <f>SUM(Monthly!C13:N13)</f>
        <v>18938881.11764</v>
      </c>
      <c r="D13" s="13">
        <f>SUM(Monthly!O13:Z13)</f>
        <v>12982500.89201</v>
      </c>
      <c r="E13" s="13">
        <f>SUM(Monthly!AA13:AL13)</f>
        <v>15154510.048490001</v>
      </c>
    </row>
    <row r="14" spans="1:5">
      <c r="B14" s="2" t="s">
        <v>26</v>
      </c>
      <c r="C14" s="3">
        <f>SUM(Monthly!C14:N14)</f>
        <v>1979.2913600000002</v>
      </c>
      <c r="D14" s="3">
        <f>SUM(Monthly!O14:Z14)</f>
        <v>2664.0325300000004</v>
      </c>
      <c r="E14" s="3">
        <f>SUM(Monthly!AA14:AL14)</f>
        <v>8843.4768399999994</v>
      </c>
    </row>
    <row r="15" spans="1:5">
      <c r="B15" s="2" t="s">
        <v>29</v>
      </c>
      <c r="C15" s="10"/>
      <c r="D15" s="10"/>
      <c r="E15" s="10"/>
    </row>
    <row r="16" spans="1:5">
      <c r="B16" s="2" t="s">
        <v>27</v>
      </c>
      <c r="C16" s="10"/>
      <c r="D16" s="10"/>
      <c r="E16" s="10"/>
    </row>
    <row r="17" spans="2:6">
      <c r="B17" s="2" t="s">
        <v>32</v>
      </c>
      <c r="C17" s="10"/>
      <c r="D17" s="10"/>
      <c r="E17" s="10"/>
    </row>
    <row r="18" spans="2:6">
      <c r="B18" s="2" t="s">
        <v>33</v>
      </c>
      <c r="C18" s="10"/>
      <c r="D18" s="10"/>
      <c r="E18" s="10"/>
    </row>
    <row r="19" spans="2:6">
      <c r="C19" s="1"/>
      <c r="D19" s="1"/>
      <c r="E19" s="1"/>
      <c r="F19" s="1"/>
    </row>
    <row r="20" spans="2:6">
      <c r="B20" s="2" t="s">
        <v>30</v>
      </c>
      <c r="C20" s="10"/>
      <c r="D20" s="1">
        <f>D3/C3-1</f>
        <v>-5.3476700335342353E-2</v>
      </c>
      <c r="E20" s="1">
        <f>E3/D3-1</f>
        <v>1.3809067145371667E-3</v>
      </c>
    </row>
    <row r="21" spans="2:6">
      <c r="B21" s="2" t="s">
        <v>31</v>
      </c>
      <c r="C21" s="10"/>
      <c r="D21" s="1">
        <f>D11/C11-1</f>
        <v>-5.0526330237238737E-2</v>
      </c>
      <c r="E21" s="1">
        <f>E11/D11-1</f>
        <v>-4.9194071519342852E-4</v>
      </c>
    </row>
    <row r="22" spans="2:6">
      <c r="B22" s="2" t="s">
        <v>21</v>
      </c>
      <c r="C22" s="10"/>
      <c r="D22" s="1">
        <f>D8/C8-1</f>
        <v>-0.31450539177217418</v>
      </c>
      <c r="E22" s="1">
        <f>E8/D8-1</f>
        <v>0.16730283129167756</v>
      </c>
    </row>
  </sheetData>
  <conditionalFormatting sqref="D20:E22 C19:F19">
    <cfRule type="cellIs" dxfId="5" priority="13" operator="lessThan">
      <formula>-0.0051</formula>
    </cfRule>
    <cfRule type="cellIs" dxfId="4" priority="14" operator="greaterThan">
      <formula>0.0051</formula>
    </cfRule>
  </conditionalFormatting>
  <conditionalFormatting sqref="C20:C22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C15:E18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ignoredErrors>
    <ignoredError sqref="C2:E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2019-10-16T09:28:22Z</dcterms:modified>
</cp:coreProperties>
</file>